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1790" activeTab="3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i izdat.po izv" sheetId="10" r:id="rId5"/>
  </sheets>
  <definedNames>
    <definedName name="_xlnm._FilterDatabase" localSheetId="1" hidden="1">'Opći dio - Prihodi'!$A$3:$F$108</definedName>
    <definedName name="_xlnm._FilterDatabase" localSheetId="2" hidden="1">'Opći dio - Rashodi'!$A$3:$F$108</definedName>
    <definedName name="_xlnm._FilterDatabase" localSheetId="4" hidden="1">'Plan rash.i izdat.po izv'!#REF!</definedName>
    <definedName name="_xlnm.Print_Titles" localSheetId="3">'Plan prih. po izvorima'!$1:$1</definedName>
    <definedName name="_xlnm.Print_Titles" localSheetId="4">'Plan rash.i izdat.po izv'!$2:$3</definedName>
    <definedName name="_xlnm.Print_Area" localSheetId="3">'Plan prih. po izvorima'!$A$1:$I$40</definedName>
    <definedName name="_xlnm.Print_Area" localSheetId="0">'Sažetak općeg dijela'!$A$2:$H$26</definedName>
  </definedNames>
  <calcPr calcId="162913"/>
</workbook>
</file>

<file path=xl/calcChain.xml><?xml version="1.0" encoding="utf-8"?>
<calcChain xmlns="http://schemas.openxmlformats.org/spreadsheetml/2006/main">
  <c r="D39" i="2" l="1"/>
  <c r="B40" i="2" s="1"/>
  <c r="B14" i="2"/>
  <c r="I39" i="2"/>
  <c r="H39" i="2"/>
  <c r="G39" i="2"/>
  <c r="F39" i="2"/>
  <c r="E39" i="2"/>
  <c r="C39" i="2"/>
  <c r="B39" i="2"/>
  <c r="I26" i="2"/>
  <c r="H26" i="2"/>
  <c r="G26" i="2"/>
  <c r="F26" i="2"/>
  <c r="D26" i="2"/>
  <c r="C26" i="2"/>
  <c r="B26" i="2"/>
  <c r="I13" i="2"/>
  <c r="H13" i="2"/>
  <c r="G13" i="2"/>
  <c r="F13" i="2"/>
  <c r="E13" i="2"/>
  <c r="C13" i="2"/>
  <c r="D13" i="2"/>
  <c r="B13" i="2"/>
  <c r="F71" i="6"/>
  <c r="E71" i="6"/>
  <c r="F78" i="6"/>
  <c r="E78" i="6"/>
  <c r="D78" i="6"/>
  <c r="E16" i="6"/>
  <c r="D10" i="6"/>
  <c r="F4" i="7"/>
  <c r="E4" i="7"/>
  <c r="D4" i="7"/>
  <c r="F63" i="7"/>
  <c r="E63" i="7"/>
  <c r="F64" i="7"/>
  <c r="E64" i="7"/>
  <c r="D64" i="7"/>
  <c r="D63" i="7" s="1"/>
  <c r="D56" i="7"/>
  <c r="E13" i="7"/>
  <c r="B27" i="2" l="1"/>
  <c r="V48" i="10" l="1"/>
  <c r="V46" i="10"/>
  <c r="M66" i="10"/>
  <c r="F48" i="10"/>
  <c r="D49" i="6" l="1"/>
  <c r="A65" i="7"/>
  <c r="AC74" i="10" l="1"/>
  <c r="AB74" i="10"/>
  <c r="AB73" i="10" s="1"/>
  <c r="AB72" i="10" s="1"/>
  <c r="AA74" i="10"/>
  <c r="Z74" i="10"/>
  <c r="Z73" i="10" s="1"/>
  <c r="Z72" i="10" s="1"/>
  <c r="X74" i="10"/>
  <c r="X73" i="10" s="1"/>
  <c r="X72" i="10" s="1"/>
  <c r="W74" i="10"/>
  <c r="W73" i="10" s="1"/>
  <c r="W72" i="10" s="1"/>
  <c r="V74" i="10"/>
  <c r="AC73" i="10"/>
  <c r="AC72" i="10" s="1"/>
  <c r="AA73" i="10"/>
  <c r="AA72" i="10" s="1"/>
  <c r="V73" i="10"/>
  <c r="V72" i="10" s="1"/>
  <c r="U71" i="10"/>
  <c r="U70" i="10"/>
  <c r="U69" i="10"/>
  <c r="U68" i="10"/>
  <c r="U67" i="10"/>
  <c r="AC66" i="10"/>
  <c r="AB66" i="10"/>
  <c r="AA66" i="10"/>
  <c r="Z66" i="10"/>
  <c r="Y66" i="10"/>
  <c r="X66" i="10"/>
  <c r="W66" i="10"/>
  <c r="V66" i="10"/>
  <c r="AC62" i="10"/>
  <c r="AC61" i="10" s="1"/>
  <c r="AC60" i="10" s="1"/>
  <c r="AB62" i="10"/>
  <c r="AA62" i="10"/>
  <c r="AA61" i="10" s="1"/>
  <c r="AA60" i="10" s="1"/>
  <c r="AA51" i="10" s="1"/>
  <c r="Z62" i="10"/>
  <c r="Y62" i="10"/>
  <c r="Y61" i="10" s="1"/>
  <c r="Y60" i="10" s="1"/>
  <c r="Y51" i="10" s="1"/>
  <c r="X62" i="10"/>
  <c r="W62" i="10"/>
  <c r="W61" i="10" s="1"/>
  <c r="W60" i="10" s="1"/>
  <c r="V62" i="10"/>
  <c r="Z61" i="10"/>
  <c r="Z60" i="10" s="1"/>
  <c r="U59" i="10"/>
  <c r="V58" i="10"/>
  <c r="U58" i="10" s="1"/>
  <c r="U57" i="10"/>
  <c r="U56" i="10"/>
  <c r="V54" i="10"/>
  <c r="U50" i="10"/>
  <c r="U49" i="10"/>
  <c r="AB48" i="10"/>
  <c r="AA48" i="10"/>
  <c r="Z48" i="10"/>
  <c r="Y48" i="10"/>
  <c r="X48" i="10"/>
  <c r="W48" i="10"/>
  <c r="U47" i="10"/>
  <c r="AC46" i="10"/>
  <c r="AB46" i="10"/>
  <c r="AA46" i="10"/>
  <c r="Z46" i="10"/>
  <c r="Y46" i="10"/>
  <c r="X46" i="10"/>
  <c r="W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AC18" i="10"/>
  <c r="AB18" i="10"/>
  <c r="AA18" i="10"/>
  <c r="Z18" i="10"/>
  <c r="Y18" i="10"/>
  <c r="X18" i="10"/>
  <c r="W18" i="10"/>
  <c r="V18" i="10"/>
  <c r="T74" i="10"/>
  <c r="S74" i="10"/>
  <c r="S73" i="10" s="1"/>
  <c r="S72" i="10" s="1"/>
  <c r="R74" i="10"/>
  <c r="R73" i="10" s="1"/>
  <c r="R72" i="10" s="1"/>
  <c r="Q74" i="10"/>
  <c r="Q73" i="10" s="1"/>
  <c r="Q72" i="10" s="1"/>
  <c r="P74" i="10"/>
  <c r="O74" i="10"/>
  <c r="O73" i="10" s="1"/>
  <c r="O72" i="10" s="1"/>
  <c r="N74" i="10"/>
  <c r="N73" i="10" s="1"/>
  <c r="N72" i="10" s="1"/>
  <c r="M74" i="10"/>
  <c r="M73" i="10" s="1"/>
  <c r="M72" i="10" s="1"/>
  <c r="T73" i="10"/>
  <c r="T72" i="10" s="1"/>
  <c r="L71" i="10"/>
  <c r="L70" i="10"/>
  <c r="L69" i="10"/>
  <c r="L68" i="10"/>
  <c r="L67" i="10"/>
  <c r="T66" i="10"/>
  <c r="S66" i="10"/>
  <c r="R66" i="10"/>
  <c r="Q66" i="10"/>
  <c r="P66" i="10"/>
  <c r="O66" i="10"/>
  <c r="N66" i="10"/>
  <c r="T62" i="10"/>
  <c r="T61" i="10" s="1"/>
  <c r="T60" i="10" s="1"/>
  <c r="S62" i="10"/>
  <c r="R62" i="10"/>
  <c r="R61" i="10" s="1"/>
  <c r="R60" i="10" s="1"/>
  <c r="Q62" i="10"/>
  <c r="Q61" i="10" s="1"/>
  <c r="Q60" i="10" s="1"/>
  <c r="P62" i="10"/>
  <c r="P61" i="10" s="1"/>
  <c r="P60" i="10" s="1"/>
  <c r="O62" i="10"/>
  <c r="N62" i="10"/>
  <c r="M62" i="10"/>
  <c r="M61" i="10" s="1"/>
  <c r="L59" i="10"/>
  <c r="M58" i="10"/>
  <c r="L58" i="10" s="1"/>
  <c r="L57" i="10"/>
  <c r="L56" i="10"/>
  <c r="L55" i="10"/>
  <c r="M54" i="10"/>
  <c r="L54" i="10" s="1"/>
  <c r="L50" i="10"/>
  <c r="L49" i="10"/>
  <c r="S48" i="10"/>
  <c r="R48" i="10"/>
  <c r="Q48" i="10"/>
  <c r="P48" i="10"/>
  <c r="O48" i="10"/>
  <c r="N48" i="10"/>
  <c r="M48" i="10"/>
  <c r="L47" i="10"/>
  <c r="T46" i="10"/>
  <c r="S46" i="10"/>
  <c r="R46" i="10"/>
  <c r="Q46" i="10"/>
  <c r="P46" i="10"/>
  <c r="O46" i="10"/>
  <c r="N46" i="10"/>
  <c r="M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T18" i="10"/>
  <c r="S18" i="10"/>
  <c r="R18" i="10"/>
  <c r="Q18" i="10"/>
  <c r="P18" i="10"/>
  <c r="O18" i="10"/>
  <c r="N18" i="10"/>
  <c r="M18" i="10"/>
  <c r="M9" i="10" s="1"/>
  <c r="U17" i="10"/>
  <c r="U16" i="10"/>
  <c r="U15" i="10"/>
  <c r="U14" i="10"/>
  <c r="U13" i="10"/>
  <c r="U12" i="10"/>
  <c r="U11" i="10"/>
  <c r="AC10" i="10"/>
  <c r="AC9" i="10" s="1"/>
  <c r="AC8" i="10" s="1"/>
  <c r="AB10" i="10"/>
  <c r="AA10" i="10"/>
  <c r="Z10" i="10"/>
  <c r="Y10" i="10"/>
  <c r="Y9" i="10" s="1"/>
  <c r="Y8" i="10" s="1"/>
  <c r="X10" i="10"/>
  <c r="W10" i="10"/>
  <c r="V10" i="10"/>
  <c r="L17" i="10"/>
  <c r="L16" i="10"/>
  <c r="L15" i="10"/>
  <c r="L14" i="10"/>
  <c r="L13" i="10"/>
  <c r="L12" i="10"/>
  <c r="L11" i="10"/>
  <c r="T10" i="10"/>
  <c r="S10" i="10"/>
  <c r="R10" i="10"/>
  <c r="Q10" i="10"/>
  <c r="P10" i="10"/>
  <c r="O10" i="10"/>
  <c r="N10" i="10"/>
  <c r="M10" i="10"/>
  <c r="V61" i="10" l="1"/>
  <c r="U54" i="10"/>
  <c r="V53" i="10"/>
  <c r="V52" i="10"/>
  <c r="V9" i="10"/>
  <c r="V8" i="10" s="1"/>
  <c r="Z9" i="10"/>
  <c r="Z8" i="10" s="1"/>
  <c r="W9" i="10"/>
  <c r="W8" i="10" s="1"/>
  <c r="Q9" i="10"/>
  <c r="Q8" i="10" s="1"/>
  <c r="Q77" i="10" s="1"/>
  <c r="P9" i="10"/>
  <c r="P8" i="10" s="1"/>
  <c r="P77" i="10" s="1"/>
  <c r="AA9" i="10"/>
  <c r="AA8" i="10" s="1"/>
  <c r="AA77" i="10" s="1"/>
  <c r="L62" i="10"/>
  <c r="N9" i="10"/>
  <c r="N8" i="10" s="1"/>
  <c r="R9" i="10"/>
  <c r="R8" i="10" s="1"/>
  <c r="R51" i="10"/>
  <c r="S9" i="10"/>
  <c r="S8" i="10" s="1"/>
  <c r="T9" i="10"/>
  <c r="T8" i="10" s="1"/>
  <c r="Q51" i="10"/>
  <c r="U46" i="10"/>
  <c r="AC51" i="10"/>
  <c r="AC77" i="10" s="1"/>
  <c r="R77" i="10"/>
  <c r="O9" i="10"/>
  <c r="O8" i="10" s="1"/>
  <c r="N61" i="10"/>
  <c r="N60" i="10" s="1"/>
  <c r="N51" i="10" s="1"/>
  <c r="L66" i="10"/>
  <c r="X9" i="10"/>
  <c r="X8" i="10" s="1"/>
  <c r="AB9" i="10"/>
  <c r="AB8" i="10" s="1"/>
  <c r="W51" i="10"/>
  <c r="Z51" i="10"/>
  <c r="X61" i="10"/>
  <c r="X60" i="10" s="1"/>
  <c r="X51" i="10" s="1"/>
  <c r="AB61" i="10"/>
  <c r="AB60" i="10" s="1"/>
  <c r="AB51" i="10" s="1"/>
  <c r="L18" i="10"/>
  <c r="L48" i="10"/>
  <c r="O61" i="10"/>
  <c r="O60" i="10" s="1"/>
  <c r="O51" i="10" s="1"/>
  <c r="S61" i="10"/>
  <c r="S60" i="10" s="1"/>
  <c r="S51" i="10" s="1"/>
  <c r="S77" i="10" s="1"/>
  <c r="U18" i="10"/>
  <c r="U48" i="10"/>
  <c r="L46" i="10"/>
  <c r="Y77" i="10"/>
  <c r="U53" i="10"/>
  <c r="U66" i="10"/>
  <c r="U62" i="10"/>
  <c r="V60" i="10"/>
  <c r="T51" i="10"/>
  <c r="M53" i="10"/>
  <c r="L53" i="10" s="1"/>
  <c r="M52" i="10"/>
  <c r="M60" i="10"/>
  <c r="U10" i="10"/>
  <c r="L10" i="10"/>
  <c r="M8" i="10"/>
  <c r="D74" i="10"/>
  <c r="D73" i="10" s="1"/>
  <c r="D72" i="10" s="1"/>
  <c r="E74" i="10"/>
  <c r="E73" i="10" s="1"/>
  <c r="E72" i="10" s="1"/>
  <c r="F74" i="10"/>
  <c r="F73" i="10" s="1"/>
  <c r="F72" i="10" s="1"/>
  <c r="G74" i="10"/>
  <c r="G73" i="10" s="1"/>
  <c r="G72" i="10" s="1"/>
  <c r="H74" i="10"/>
  <c r="H73" i="10" s="1"/>
  <c r="H72" i="10" s="1"/>
  <c r="I74" i="10"/>
  <c r="I73" i="10" s="1"/>
  <c r="I72" i="10" s="1"/>
  <c r="J74" i="10"/>
  <c r="J73" i="10" s="1"/>
  <c r="J72" i="10" s="1"/>
  <c r="K74" i="10"/>
  <c r="K73" i="10" s="1"/>
  <c r="K72" i="10" s="1"/>
  <c r="C71" i="10"/>
  <c r="C70" i="10"/>
  <c r="C69" i="10"/>
  <c r="C68" i="10"/>
  <c r="C67" i="10"/>
  <c r="K66" i="10"/>
  <c r="J66" i="10"/>
  <c r="I66" i="10"/>
  <c r="H66" i="10"/>
  <c r="G66" i="10"/>
  <c r="F66" i="10"/>
  <c r="E66" i="10"/>
  <c r="D66" i="10"/>
  <c r="K62" i="10"/>
  <c r="J62" i="10"/>
  <c r="I62" i="10"/>
  <c r="H62" i="10"/>
  <c r="G62" i="10"/>
  <c r="F62" i="10"/>
  <c r="E62" i="10"/>
  <c r="D62" i="10"/>
  <c r="C59" i="10"/>
  <c r="D58" i="10"/>
  <c r="C58" i="10" s="1"/>
  <c r="D54" i="10"/>
  <c r="C54" i="10" s="1"/>
  <c r="C50" i="10"/>
  <c r="C49" i="10"/>
  <c r="J48" i="10"/>
  <c r="I48" i="10"/>
  <c r="H48" i="10"/>
  <c r="G48" i="10"/>
  <c r="E48" i="10"/>
  <c r="D48" i="10"/>
  <c r="C47" i="10"/>
  <c r="K46" i="10"/>
  <c r="J46" i="10"/>
  <c r="I46" i="10"/>
  <c r="H46" i="10"/>
  <c r="G46" i="10"/>
  <c r="F46" i="10"/>
  <c r="E46" i="10"/>
  <c r="D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K18" i="10"/>
  <c r="J18" i="10"/>
  <c r="I18" i="10"/>
  <c r="H18" i="10"/>
  <c r="G18" i="10"/>
  <c r="F18" i="10"/>
  <c r="E18" i="10"/>
  <c r="D18" i="10"/>
  <c r="C17" i="10"/>
  <c r="C16" i="10"/>
  <c r="C15" i="10"/>
  <c r="C14" i="10"/>
  <c r="C13" i="10"/>
  <c r="C12" i="10"/>
  <c r="C11" i="10"/>
  <c r="K10" i="10"/>
  <c r="J10" i="10"/>
  <c r="I10" i="10"/>
  <c r="H10" i="10"/>
  <c r="G10" i="10"/>
  <c r="F10" i="10"/>
  <c r="E10" i="10"/>
  <c r="D10" i="10"/>
  <c r="V51" i="10" l="1"/>
  <c r="U51" i="10" s="1"/>
  <c r="X77" i="10"/>
  <c r="W77" i="10"/>
  <c r="Z77" i="10"/>
  <c r="O77" i="10"/>
  <c r="C72" i="10"/>
  <c r="L9" i="10"/>
  <c r="N77" i="10"/>
  <c r="L60" i="10"/>
  <c r="T77" i="10"/>
  <c r="U9" i="10"/>
  <c r="U60" i="10"/>
  <c r="AB77" i="10"/>
  <c r="L61" i="10"/>
  <c r="U61" i="10"/>
  <c r="U8" i="10"/>
  <c r="U52" i="10"/>
  <c r="L8" i="10"/>
  <c r="L52" i="10"/>
  <c r="M51" i="10"/>
  <c r="L51" i="10" s="1"/>
  <c r="D9" i="10"/>
  <c r="D8" i="10" s="1"/>
  <c r="G61" i="10"/>
  <c r="G60" i="10" s="1"/>
  <c r="K61" i="10"/>
  <c r="K60" i="10" s="1"/>
  <c r="K51" i="10" s="1"/>
  <c r="H61" i="10"/>
  <c r="H60" i="10" s="1"/>
  <c r="F9" i="10"/>
  <c r="F8" i="10" s="1"/>
  <c r="J9" i="10"/>
  <c r="J8" i="10" s="1"/>
  <c r="D52" i="10"/>
  <c r="C52" i="10" s="1"/>
  <c r="C18" i="10"/>
  <c r="F61" i="10"/>
  <c r="F60" i="10" s="1"/>
  <c r="J61" i="10"/>
  <c r="J60" i="10" s="1"/>
  <c r="I9" i="10"/>
  <c r="I8" i="10" s="1"/>
  <c r="H9" i="10"/>
  <c r="H8" i="10" s="1"/>
  <c r="G9" i="10"/>
  <c r="K9" i="10"/>
  <c r="K8" i="10" s="1"/>
  <c r="E61" i="10"/>
  <c r="E60" i="10" s="1"/>
  <c r="I61" i="10"/>
  <c r="I60" i="10" s="1"/>
  <c r="C66" i="10"/>
  <c r="D61" i="10"/>
  <c r="C10" i="10"/>
  <c r="C46" i="10"/>
  <c r="C48" i="10"/>
  <c r="C62" i="10"/>
  <c r="E9" i="10"/>
  <c r="E8" i="10" s="1"/>
  <c r="D53" i="10"/>
  <c r="C53" i="10" s="1"/>
  <c r="H22" i="9"/>
  <c r="G22" i="9"/>
  <c r="F22" i="9"/>
  <c r="G13" i="9" l="1"/>
  <c r="G24" i="9" s="1"/>
  <c r="F13" i="9"/>
  <c r="F24" i="9" s="1"/>
  <c r="V77" i="10"/>
  <c r="U77" i="10" s="1"/>
  <c r="M77" i="10"/>
  <c r="L77" i="10" s="1"/>
  <c r="G51" i="10"/>
  <c r="G77" i="10" s="1"/>
  <c r="H51" i="10"/>
  <c r="E51" i="10"/>
  <c r="J51" i="10"/>
  <c r="J77" i="10" s="1"/>
  <c r="I51" i="10"/>
  <c r="I77" i="10" s="1"/>
  <c r="F51" i="10"/>
  <c r="F77" i="10" s="1"/>
  <c r="K77" i="10"/>
  <c r="E77" i="10"/>
  <c r="H77" i="10"/>
  <c r="C61" i="10"/>
  <c r="D60" i="10"/>
  <c r="C9" i="10"/>
  <c r="H13" i="9"/>
  <c r="H24" i="9" s="1"/>
  <c r="E116" i="6"/>
  <c r="E115" i="6" s="1"/>
  <c r="F116" i="6"/>
  <c r="F115" i="6" s="1"/>
  <c r="D116" i="6"/>
  <c r="D115" i="6" s="1"/>
  <c r="E113" i="6"/>
  <c r="E112" i="6" s="1"/>
  <c r="F113" i="6"/>
  <c r="F112" i="6" s="1"/>
  <c r="D113" i="6"/>
  <c r="D112" i="6"/>
  <c r="E109" i="6"/>
  <c r="F109" i="6"/>
  <c r="D109" i="6"/>
  <c r="D107" i="6"/>
  <c r="D106" i="6" s="1"/>
  <c r="D104" i="6"/>
  <c r="D103" i="6" s="1"/>
  <c r="E96" i="6"/>
  <c r="F96" i="6"/>
  <c r="D96" i="6"/>
  <c r="D94" i="6"/>
  <c r="E91" i="6"/>
  <c r="F91" i="6"/>
  <c r="D91" i="6"/>
  <c r="E89" i="6"/>
  <c r="F89" i="6"/>
  <c r="D89" i="6"/>
  <c r="D81" i="6"/>
  <c r="E81" i="6"/>
  <c r="F81" i="6"/>
  <c r="E75" i="6"/>
  <c r="F75" i="6"/>
  <c r="D75" i="6"/>
  <c r="E73" i="6"/>
  <c r="F73" i="6"/>
  <c r="D73" i="6"/>
  <c r="D68" i="6"/>
  <c r="D67" i="6" s="1"/>
  <c r="D57" i="6"/>
  <c r="D56" i="6" s="1"/>
  <c r="C60" i="10" l="1"/>
  <c r="D51" i="10"/>
  <c r="C51" i="10" s="1"/>
  <c r="C8" i="10"/>
  <c r="D111" i="6"/>
  <c r="D100" i="6"/>
  <c r="F111" i="6"/>
  <c r="E111" i="6"/>
  <c r="F57" i="6"/>
  <c r="F56" i="6" s="1"/>
  <c r="E57" i="6"/>
  <c r="E56" i="6" s="1"/>
  <c r="E37" i="7"/>
  <c r="F37" i="7"/>
  <c r="D37" i="7"/>
  <c r="E35" i="7"/>
  <c r="F35" i="7"/>
  <c r="D35" i="7"/>
  <c r="E33" i="7"/>
  <c r="F33" i="7"/>
  <c r="D33" i="7"/>
  <c r="E31" i="7"/>
  <c r="F31" i="7"/>
  <c r="D31" i="7"/>
  <c r="E25" i="7"/>
  <c r="F25" i="7"/>
  <c r="D25" i="7"/>
  <c r="E20" i="7"/>
  <c r="F20" i="7"/>
  <c r="D20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E16" i="7"/>
  <c r="F16" i="7"/>
  <c r="D16" i="7"/>
  <c r="F13" i="7"/>
  <c r="D13" i="7"/>
  <c r="D51" i="7"/>
  <c r="D49" i="7"/>
  <c r="E10" i="7"/>
  <c r="E9" i="7" s="1"/>
  <c r="F10" i="7"/>
  <c r="F9" i="7" s="1"/>
  <c r="D10" i="7"/>
  <c r="D9" i="7" s="1"/>
  <c r="A108" i="7"/>
  <c r="F107" i="7"/>
  <c r="E107" i="7"/>
  <c r="D107" i="7"/>
  <c r="A107" i="7"/>
  <c r="F106" i="7"/>
  <c r="E106" i="7"/>
  <c r="D106" i="7"/>
  <c r="A106" i="7"/>
  <c r="A105" i="7"/>
  <c r="F104" i="7"/>
  <c r="E104" i="7"/>
  <c r="D104" i="7"/>
  <c r="A104" i="7"/>
  <c r="A103" i="7"/>
  <c r="A102" i="7"/>
  <c r="A101" i="7"/>
  <c r="F100" i="7"/>
  <c r="E100" i="7"/>
  <c r="D100" i="7"/>
  <c r="A100" i="7"/>
  <c r="F99" i="7"/>
  <c r="E99" i="7"/>
  <c r="D99" i="7"/>
  <c r="A99" i="7"/>
  <c r="A98" i="7"/>
  <c r="F97" i="7"/>
  <c r="E97" i="7"/>
  <c r="D97" i="7"/>
  <c r="A97" i="7"/>
  <c r="A96" i="7"/>
  <c r="F95" i="7"/>
  <c r="E95" i="7"/>
  <c r="D95" i="7"/>
  <c r="A95" i="7"/>
  <c r="A94" i="7"/>
  <c r="A93" i="7"/>
  <c r="A92" i="7"/>
  <c r="F91" i="7"/>
  <c r="E91" i="7"/>
  <c r="D91" i="7"/>
  <c r="A91" i="7"/>
  <c r="F90" i="7"/>
  <c r="F89" i="7" s="1"/>
  <c r="E90" i="7"/>
  <c r="E89" i="7" s="1"/>
  <c r="D90" i="7"/>
  <c r="D89" i="7" s="1"/>
  <c r="A90" i="7"/>
  <c r="A89" i="7"/>
  <c r="A88" i="7"/>
  <c r="A87" i="7"/>
  <c r="F86" i="7"/>
  <c r="F85" i="7" s="1"/>
  <c r="F84" i="7" s="1"/>
  <c r="E86" i="7"/>
  <c r="E85" i="7" s="1"/>
  <c r="E84" i="7" s="1"/>
  <c r="D86" i="7"/>
  <c r="D85" i="7" s="1"/>
  <c r="D84" i="7" s="1"/>
  <c r="A86" i="7"/>
  <c r="A85" i="7"/>
  <c r="A84" i="7"/>
  <c r="A83" i="7"/>
  <c r="F82" i="7"/>
  <c r="E82" i="7"/>
  <c r="D82" i="7"/>
  <c r="A82" i="7"/>
  <c r="F81" i="7"/>
  <c r="E81" i="7"/>
  <c r="D81" i="7"/>
  <c r="A81" i="7"/>
  <c r="A80" i="7"/>
  <c r="F79" i="7"/>
  <c r="E79" i="7"/>
  <c r="D79" i="7"/>
  <c r="A79" i="7"/>
  <c r="A78" i="7"/>
  <c r="F77" i="7"/>
  <c r="E77" i="7"/>
  <c r="D77" i="7"/>
  <c r="A77" i="7"/>
  <c r="A76" i="7"/>
  <c r="F75" i="7"/>
  <c r="E75" i="7"/>
  <c r="D75" i="7"/>
  <c r="A75" i="7"/>
  <c r="A74" i="7"/>
  <c r="A73" i="7"/>
  <c r="A72" i="7"/>
  <c r="F71" i="7"/>
  <c r="E71" i="7"/>
  <c r="D71" i="7"/>
  <c r="A71" i="7"/>
  <c r="A70" i="7"/>
  <c r="F69" i="7"/>
  <c r="E69" i="7"/>
  <c r="D69" i="7"/>
  <c r="A69" i="7"/>
  <c r="A68" i="7"/>
  <c r="A67" i="7"/>
  <c r="F66" i="7"/>
  <c r="E66" i="7"/>
  <c r="A66" i="7"/>
  <c r="A64" i="7"/>
  <c r="A63" i="7"/>
  <c r="A62" i="7"/>
  <c r="A61" i="7"/>
  <c r="A60" i="7"/>
  <c r="F57" i="7"/>
  <c r="F56" i="7" s="1"/>
  <c r="E57" i="7"/>
  <c r="E56" i="7" s="1"/>
  <c r="D57" i="7"/>
  <c r="A58" i="7"/>
  <c r="A57" i="7"/>
  <c r="A56" i="7"/>
  <c r="A55" i="7"/>
  <c r="F54" i="7"/>
  <c r="E54" i="7"/>
  <c r="D54" i="7"/>
  <c r="A54" i="7"/>
  <c r="A53" i="7"/>
  <c r="A52" i="7"/>
  <c r="F51" i="7"/>
  <c r="E51" i="7"/>
  <c r="A51" i="7"/>
  <c r="A50" i="7"/>
  <c r="F49" i="7"/>
  <c r="E49" i="7"/>
  <c r="A49" i="7"/>
  <c r="A48" i="7"/>
  <c r="A47" i="7"/>
  <c r="F46" i="7"/>
  <c r="E46" i="7"/>
  <c r="D46" i="7"/>
  <c r="A46" i="7"/>
  <c r="A45" i="7"/>
  <c r="F44" i="7"/>
  <c r="E44" i="7"/>
  <c r="D44" i="7"/>
  <c r="A44" i="7"/>
  <c r="A43" i="7"/>
  <c r="A42" i="7"/>
  <c r="F41" i="7"/>
  <c r="E41" i="7"/>
  <c r="D41" i="7"/>
  <c r="A41" i="7"/>
  <c r="A40" i="7"/>
  <c r="A39" i="7"/>
  <c r="A17" i="7"/>
  <c r="A16" i="7"/>
  <c r="A14" i="7"/>
  <c r="A13" i="7"/>
  <c r="A12" i="7"/>
  <c r="A11" i="7"/>
  <c r="A10" i="7"/>
  <c r="A9" i="7"/>
  <c r="A8" i="7"/>
  <c r="F7" i="7"/>
  <c r="F6" i="7" s="1"/>
  <c r="E7" i="7"/>
  <c r="E6" i="7" s="1"/>
  <c r="D7" i="7"/>
  <c r="D6" i="7" s="1"/>
  <c r="A7" i="7"/>
  <c r="A6" i="7"/>
  <c r="A5" i="7"/>
  <c r="A4" i="7"/>
  <c r="A108" i="6"/>
  <c r="F107" i="6"/>
  <c r="F106" i="6" s="1"/>
  <c r="E107" i="6"/>
  <c r="E106" i="6" s="1"/>
  <c r="A107" i="6"/>
  <c r="A106" i="6"/>
  <c r="A105" i="6"/>
  <c r="F104" i="6"/>
  <c r="F103" i="6" s="1"/>
  <c r="E104" i="6"/>
  <c r="E103" i="6" s="1"/>
  <c r="E100" i="6" s="1"/>
  <c r="A104" i="6"/>
  <c r="A103" i="6"/>
  <c r="A102" i="6"/>
  <c r="A101" i="6"/>
  <c r="A100" i="6"/>
  <c r="A99" i="6"/>
  <c r="A98" i="6"/>
  <c r="A97" i="6"/>
  <c r="A96" i="6"/>
  <c r="A95" i="6"/>
  <c r="F94" i="6"/>
  <c r="E94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D7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D66" i="6"/>
  <c r="A66" i="6"/>
  <c r="A65" i="6"/>
  <c r="F64" i="6"/>
  <c r="E64" i="6"/>
  <c r="D64" i="6"/>
  <c r="A64" i="6"/>
  <c r="A63" i="6"/>
  <c r="A62" i="6"/>
  <c r="A55" i="6"/>
  <c r="A54" i="6"/>
  <c r="A53" i="6"/>
  <c r="A52" i="6"/>
  <c r="F51" i="6"/>
  <c r="E51" i="6"/>
  <c r="D51" i="6"/>
  <c r="D48" i="6" s="1"/>
  <c r="A51" i="6"/>
  <c r="A50" i="6"/>
  <c r="F49" i="6"/>
  <c r="E49" i="6"/>
  <c r="A49" i="6"/>
  <c r="A48" i="6"/>
  <c r="A47" i="6"/>
  <c r="A46" i="6"/>
  <c r="A45" i="6"/>
  <c r="A44" i="6"/>
  <c r="A43" i="6"/>
  <c r="A42" i="6"/>
  <c r="A41" i="6"/>
  <c r="F40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F28" i="6"/>
  <c r="E28" i="6"/>
  <c r="D28" i="6"/>
  <c r="A28" i="6"/>
  <c r="A27" i="6"/>
  <c r="A26" i="6"/>
  <c r="A25" i="6"/>
  <c r="A24" i="6"/>
  <c r="A23" i="6"/>
  <c r="A22" i="6"/>
  <c r="F21" i="6"/>
  <c r="E21" i="6"/>
  <c r="D21" i="6"/>
  <c r="A21" i="6"/>
  <c r="A20" i="6"/>
  <c r="A19" i="6"/>
  <c r="A18" i="6"/>
  <c r="A17" i="6"/>
  <c r="F16" i="6"/>
  <c r="D16" i="6"/>
  <c r="A16" i="6"/>
  <c r="A15" i="6"/>
  <c r="A14" i="6"/>
  <c r="A13" i="6"/>
  <c r="F12" i="6"/>
  <c r="E12" i="6"/>
  <c r="D12" i="6"/>
  <c r="A12" i="6"/>
  <c r="A11" i="6"/>
  <c r="F10" i="6"/>
  <c r="E10" i="6"/>
  <c r="A10" i="6"/>
  <c r="A9" i="6"/>
  <c r="A8" i="6"/>
  <c r="A7" i="6"/>
  <c r="F6" i="6"/>
  <c r="E6" i="6"/>
  <c r="D6" i="6"/>
  <c r="A6" i="6"/>
  <c r="A5" i="6"/>
  <c r="A4" i="6"/>
  <c r="F100" i="6" l="1"/>
  <c r="D19" i="7"/>
  <c r="E19" i="7"/>
  <c r="D77" i="10"/>
  <c r="C77" i="10" s="1"/>
  <c r="F19" i="7"/>
  <c r="D63" i="6"/>
  <c r="D62" i="6" s="1"/>
  <c r="E15" i="6"/>
  <c r="F48" i="6"/>
  <c r="E5" i="6"/>
  <c r="D15" i="6"/>
  <c r="F15" i="6"/>
  <c r="F30" i="7"/>
  <c r="E30" i="7"/>
  <c r="D30" i="7"/>
  <c r="F40" i="7"/>
  <c r="F48" i="7"/>
  <c r="E48" i="7"/>
  <c r="D40" i="7"/>
  <c r="D48" i="7"/>
  <c r="E40" i="7"/>
  <c r="E94" i="7"/>
  <c r="E93" i="7" s="1"/>
  <c r="E68" i="7"/>
  <c r="F74" i="7"/>
  <c r="F73" i="7" s="1"/>
  <c r="E12" i="7"/>
  <c r="D94" i="7"/>
  <c r="D93" i="7" s="1"/>
  <c r="F94" i="7"/>
  <c r="F93" i="7" s="1"/>
  <c r="F103" i="7"/>
  <c r="F102" i="7" s="1"/>
  <c r="D74" i="7"/>
  <c r="D73" i="7" s="1"/>
  <c r="E74" i="7"/>
  <c r="E73" i="7" s="1"/>
  <c r="D103" i="7"/>
  <c r="D102" i="7" s="1"/>
  <c r="E103" i="7"/>
  <c r="E102" i="7" s="1"/>
  <c r="D68" i="7"/>
  <c r="F68" i="7"/>
  <c r="E48" i="6"/>
  <c r="D5" i="6"/>
  <c r="F5" i="6"/>
  <c r="D39" i="7" l="1"/>
  <c r="D4" i="6"/>
  <c r="E4" i="6"/>
  <c r="F4" i="6"/>
  <c r="F39" i="7"/>
  <c r="E39" i="7"/>
</calcChain>
</file>

<file path=xl/sharedStrings.xml><?xml version="1.0" encoding="utf-8"?>
<sst xmlns="http://schemas.openxmlformats.org/spreadsheetml/2006/main" count="551" uniqueCount="387">
  <si>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</si>
  <si>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</si>
  <si>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</si>
  <si>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</si>
  <si>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</si>
  <si>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</si>
  <si>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</si>
  <si>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</si>
  <si>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</si>
  <si>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</si>
  <si>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</si>
  <si>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</si>
  <si>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</si>
  <si>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</si>
  <si>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</si>
  <si>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</si>
  <si>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</si>
  <si>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</si>
  <si>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</si>
  <si>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</si>
  <si>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</si>
  <si>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</si>
  <si>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</si>
  <si>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</si>
  <si>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</si>
  <si>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</si>
  <si>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</si>
  <si>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</si>
  <si>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</si>
  <si>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</si>
  <si>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</si>
  <si>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</si>
  <si>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</si>
  <si>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</si>
  <si>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</si>
  <si>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</si>
  <si>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</si>
  <si>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</si>
  <si>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</si>
  <si>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</si>
  <si>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</si>
  <si>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</si>
  <si>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</si>
  <si>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</si>
  <si>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</si>
  <si>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</si>
  <si>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</si>
  <si>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</si>
  <si>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</si>
  <si>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</si>
  <si>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</si>
  <si>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</si>
  <si>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</si>
  <si>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</si>
  <si>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</si>
  <si>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</si>
  <si>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</si>
  <si>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</si>
  <si>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</si>
  <si>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</si>
  <si>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</si>
  <si>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</si>
  <si>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</si>
  <si>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</si>
  <si>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</si>
  <si>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</si>
  <si>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</si>
  <si>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</si>
  <si>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</si>
  <si>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</si>
  <si>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</si>
  <si>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</si>
  <si>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</si>
  <si>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</si>
  <si>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</si>
  <si>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</si>
  <si>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</si>
  <si>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</si>
  <si>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</si>
  <si>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</si>
  <si>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</si>
  <si>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</si>
  <si>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</si>
  <si>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</si>
  <si>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</si>
  <si>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</si>
  <si>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</si>
  <si>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</si>
  <si>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</si>
  <si>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</si>
  <si>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</si>
  <si>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</si>
  <si>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</si>
  <si>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</si>
  <si>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</si>
  <si>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</si>
  <si>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</si>
  <si>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</si>
  <si>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</si>
  <si>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</si>
  <si>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</si>
  <si>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</si>
  <si>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</si>
  <si>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</si>
  <si>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</si>
  <si>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</si>
  <si>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</si>
  <si>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</si>
  <si>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</si>
  <si>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</si>
  <si>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</si>
  <si>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</si>
  <si>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</si>
  <si>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</si>
  <si>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</si>
  <si>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</si>
  <si>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</si>
  <si>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</si>
  <si>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</si>
  <si>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</si>
  <si>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</si>
  <si>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</si>
  <si>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</si>
  <si>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</si>
  <si>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</si>
  <si>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</si>
  <si>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</si>
  <si>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</si>
  <si>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</si>
  <si>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</si>
  <si>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</si>
  <si>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</si>
  <si>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</si>
  <si>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</si>
  <si>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</si>
  <si>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</si>
  <si>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</si>
  <si>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</si>
  <si>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</si>
  <si>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</si>
  <si>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</si>
  <si>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</si>
  <si>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</si>
  <si>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</si>
  <si>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</si>
  <si>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</si>
  <si>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</si>
  <si>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</si>
  <si>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</si>
  <si>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</si>
  <si>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</si>
  <si>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</si>
  <si>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</si>
  <si>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</si>
  <si>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</si>
  <si>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</si>
  <si>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</si>
  <si>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</si>
  <si>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</si>
  <si>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</si>
  <si>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</si>
  <si>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</si>
  <si>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</si>
  <si>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</si>
  <si>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</si>
  <si>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</si>
  <si>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</si>
  <si>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</si>
  <si>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</si>
  <si>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</si>
  <si>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</si>
  <si>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</si>
  <si>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</si>
  <si>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</si>
  <si>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</si>
  <si>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</si>
  <si>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</si>
  <si>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</si>
  <si>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</si>
  <si>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</si>
  <si>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</si>
  <si>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</si>
  <si>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</si>
  <si>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</si>
  <si>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</si>
  <si>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</si>
  <si>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</si>
  <si>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</si>
  <si>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</si>
  <si>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</si>
  <si>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</si>
  <si>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</si>
  <si>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</si>
  <si>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</si>
  <si>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</si>
  <si>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</si>
  <si>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</si>
  <si>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</si>
  <si>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</si>
  <si>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</si>
  <si>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</si>
  <si>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</si>
  <si>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</si>
  <si>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</si>
  <si>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</si>
  <si>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</si>
  <si>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</si>
  <si>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</si>
  <si>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</si>
  <si>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</si>
  <si>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</si>
  <si>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</si>
  <si>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</si>
  <si>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</si>
  <si>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</si>
  <si>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</si>
  <si>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</si>
  <si>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</si>
  <si>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</si>
  <si>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</si>
  <si>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</si>
  <si>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</si>
  <si>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</si>
  <si>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</si>
  <si>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</si>
  <si>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</si>
  <si>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</si>
  <si>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</si>
  <si>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</si>
  <si>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</si>
  <si>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</si>
  <si>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</si>
  <si>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</si>
  <si>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</si>
  <si>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</si>
  <si>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</si>
  <si>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</si>
  <si>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</si>
  <si>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</si>
  <si>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</si>
  <si>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</si>
  <si>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</si>
  <si>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</si>
  <si>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</si>
  <si>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</si>
  <si>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</si>
  <si>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</si>
  <si>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</si>
  <si>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</si>
  <si>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</si>
  <si>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</si>
  <si>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</si>
  <si>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</si>
  <si>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</si>
  <si>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</si>
  <si>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</si>
  <si>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</si>
  <si>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</si>
  <si>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</si>
  <si>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</si>
  <si>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</si>
  <si>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</si>
  <si>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</si>
  <si>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</si>
  <si>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</si>
  <si>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</si>
  <si>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</si>
  <si>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</si>
  <si>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</si>
  <si>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</si>
  <si>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</si>
  <si>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</si>
  <si>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</si>
  <si>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</si>
  <si>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</si>
  <si>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</si>
  <si>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</si>
  <si>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</si>
  <si>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</si>
  <si>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</si>
  <si>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</si>
  <si>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</si>
  <si>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</si>
  <si>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</si>
  <si>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</si>
  <si>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</si>
  <si>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</si>
  <si>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</si>
  <si>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</si>
  <si>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</si>
  <si>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</si>
  <si>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</si>
  <si>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</si>
  <si>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</si>
  <si>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</si>
  <si>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</si>
  <si>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</si>
  <si>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</si>
  <si>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</si>
  <si>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</si>
  <si>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</si>
  <si>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</si>
  <si>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</si>
  <si>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</si>
  <si>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</si>
  <si>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</si>
  <si>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</si>
  <si>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</si>
  <si>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</si>
  <si>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</si>
  <si>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</si>
  <si>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</si>
  <si>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</si>
  <si>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</si>
  <si>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</si>
  <si>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</si>
  <si>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</si>
  <si>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</si>
  <si>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</si>
  <si>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</si>
  <si>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</si>
  <si>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</si>
  <si>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</si>
  <si>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</si>
  <si>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</si>
  <si>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</si>
  <si>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</si>
  <si>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</si>
  <si>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</si>
  <si>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</si>
  <si>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</si>
  <si>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</si>
  <si>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</si>
  <si>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</si>
  <si>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2020.</t>
  </si>
  <si>
    <t>2020.</t>
  </si>
  <si>
    <t>Ukupno prihodi i primici za 2020.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</si>
  <si>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</si>
  <si>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</si>
  <si>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</si>
  <si>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</si>
  <si>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</si>
  <si>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</si>
  <si>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</si>
  <si>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</si>
  <si>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</si>
  <si>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</si>
  <si>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</si>
  <si>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</si>
  <si>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</si>
  <si>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 IZNAD ZAKONSKOG STANDARDA -------------------- USTANOVA  </t>
  </si>
  <si>
    <t>Produženi boravak učenika putnika</t>
  </si>
  <si>
    <t>Program za poticanje dodatnog odgojno-obrazovnog stvaralaštva</t>
  </si>
  <si>
    <t xml:space="preserve">OSNOVNA ŠKOLA IVANA GORANA </t>
  </si>
  <si>
    <t>KOVAČIĆA VRBOVSKO</t>
  </si>
  <si>
    <t>PLAN RASHODA I IZDATAKA</t>
  </si>
  <si>
    <t xml:space="preserve"> </t>
  </si>
  <si>
    <t>Uređaji, strojevi i oprema za ostale namj.</t>
  </si>
  <si>
    <t>Doprinosi za obvezno zdravstveno osiguranje 15,5%</t>
  </si>
  <si>
    <t>Doprinosi za obvezno osiguranje u slučaju nezaposlenosti 1,7%</t>
  </si>
  <si>
    <t>UKUPNO RASHODI I IZDACI</t>
  </si>
  <si>
    <t>uskladeno</t>
  </si>
  <si>
    <t>Prihod od prodanih proizvoda</t>
  </si>
  <si>
    <t>Sufinanciranje cijene usluge, participacije i slično</t>
  </si>
  <si>
    <t>Financira država/ministarstvo</t>
  </si>
  <si>
    <t>Prihod iz nadležnog proračuna (PGŽ)</t>
  </si>
  <si>
    <t>OSNOVNA ŠKOLA IVANA GORANA KOVČIĆA VRBOVSKO</t>
  </si>
  <si>
    <t>OPĆI DIO - PRIHODI</t>
  </si>
  <si>
    <t>Ravnatelj škole:</t>
  </si>
  <si>
    <t>Anton Burić, prof.</t>
  </si>
  <si>
    <t>OPĆI DIO - RASHODI</t>
  </si>
  <si>
    <t>PRIJEDLOG PLANA ZA 2019.</t>
  </si>
  <si>
    <t>K</t>
  </si>
  <si>
    <t>Opremanje ustanova školstva</t>
  </si>
  <si>
    <t>A</t>
  </si>
  <si>
    <t>Osiguravanje uvjeta rada</t>
  </si>
  <si>
    <t>Izgradnja i rekonsrukcija objekata školstva</t>
  </si>
  <si>
    <t>PROJEKCIJA PLANA ZA 2021.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</si>
  <si>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</si>
  <si>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</si>
  <si>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</si>
  <si>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</si>
  <si>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U Vrbovskom, 25. listopada 2018. godine</t>
  </si>
  <si>
    <t>Plan 2019.</t>
  </si>
  <si>
    <t>Projekcija 2021.</t>
  </si>
  <si>
    <t>2021.</t>
  </si>
  <si>
    <t>Ukupno prihodi i primici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</si>
</sst>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3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/>
    <xf numFmtId="3" fontId="18" fillId="0" borderId="11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8" xfId="0" applyNumberFormat="1" applyFont="1" applyBorder="1" applyAlignment="1">
      <alignment horizontal="right" wrapText="1"/>
    </xf>
    <xf numFmtId="1" fontId="18" fillId="0" borderId="18" xfId="0" applyNumberFormat="1" applyFont="1" applyBorder="1" applyAlignment="1">
      <alignment wrapText="1"/>
    </xf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1" fontId="19" fillId="0" borderId="27" xfId="0" applyNumberFormat="1" applyFont="1" applyBorder="1" applyAlignment="1">
      <alignment wrapText="1"/>
    </xf>
    <xf numFmtId="3" fontId="18" fillId="0" borderId="28" xfId="0" applyNumberFormat="1" applyFont="1" applyBorder="1"/>
    <xf numFmtId="3" fontId="18" fillId="0" borderId="27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2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2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5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5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5" xfId="42" applyFont="1" applyFill="1" applyBorder="1" applyAlignment="1">
      <alignment horizontal="left" vertical="center" wrapText="1"/>
    </xf>
    <xf numFmtId="0" fontId="18" fillId="20" borderId="35" xfId="42" applyFont="1" applyFill="1" applyBorder="1" applyAlignment="1">
      <alignment horizontal="left" vertical="center" wrapText="1"/>
    </xf>
    <xf numFmtId="0" fontId="19" fillId="0" borderId="34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4" xfId="42" applyFont="1" applyBorder="1" applyAlignment="1">
      <alignment horizontal="center" vertical="center" wrapText="1"/>
    </xf>
    <xf numFmtId="4" fontId="38" fillId="20" borderId="35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5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5" xfId="42" applyFont="1" applyFill="1" applyBorder="1" applyAlignment="1">
      <alignment horizontal="left" wrapText="1" indent="4"/>
    </xf>
    <xf numFmtId="4" fontId="35" fillId="20" borderId="35" xfId="42" applyNumberFormat="1" applyFont="1" applyFill="1" applyBorder="1" applyAlignment="1">
      <alignment horizontal="right" wrapText="1"/>
    </xf>
    <xf numFmtId="4" fontId="43" fillId="20" borderId="35" xfId="42" applyNumberFormat="1" applyFont="1" applyFill="1" applyBorder="1" applyAlignment="1">
      <alignment horizontal="right" wrapText="1"/>
    </xf>
    <xf numFmtId="4" fontId="38" fillId="20" borderId="35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3" xfId="0" quotePrefix="1" applyFont="1" applyBorder="1" applyAlignment="1">
      <alignment horizontal="left" vertical="center" wrapText="1"/>
    </xf>
    <xf numFmtId="0" fontId="24" fillId="0" borderId="13" xfId="0" quotePrefix="1" applyFont="1" applyBorder="1" applyAlignment="1">
      <alignment horizontal="center" vertical="center" wrapText="1"/>
    </xf>
    <xf numFmtId="0" fontId="44" fillId="20" borderId="35" xfId="42" applyFont="1" applyFill="1" applyBorder="1" applyAlignment="1">
      <alignment horizontal="left" wrapText="1" indent="5"/>
    </xf>
    <xf numFmtId="0" fontId="45" fillId="20" borderId="35" xfId="42" applyFont="1" applyFill="1" applyBorder="1" applyAlignment="1">
      <alignment horizontal="left" wrapText="1" indent="5"/>
    </xf>
    <xf numFmtId="4" fontId="43" fillId="20" borderId="35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5" xfId="42" applyFont="1" applyFill="1" applyBorder="1" applyAlignment="1">
      <alignment horizontal="left" vertical="center" wrapText="1"/>
    </xf>
    <xf numFmtId="4" fontId="39" fillId="20" borderId="35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5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5" xfId="42" applyFont="1" applyFill="1" applyBorder="1" applyAlignment="1">
      <alignment vertical="center" wrapText="1"/>
    </xf>
    <xf numFmtId="0" fontId="35" fillId="0" borderId="34" xfId="42" applyFont="1" applyBorder="1" applyAlignment="1">
      <alignment horizontal="left" vertical="center" wrapText="1"/>
    </xf>
    <xf numFmtId="0" fontId="35" fillId="20" borderId="35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5" xfId="42" applyFont="1" applyFill="1" applyBorder="1" applyAlignment="1">
      <alignment horizontal="left" wrapText="1"/>
    </xf>
    <xf numFmtId="0" fontId="37" fillId="20" borderId="35" xfId="42" applyFont="1" applyFill="1" applyBorder="1" applyAlignment="1">
      <alignment horizontal="left" wrapText="1"/>
    </xf>
    <xf numFmtId="0" fontId="40" fillId="20" borderId="35" xfId="42" applyFont="1" applyFill="1" applyBorder="1" applyAlignment="1">
      <alignment horizontal="left" wrapText="1"/>
    </xf>
    <xf numFmtId="0" fontId="35" fillId="0" borderId="34" xfId="42" applyFont="1" applyBorder="1" applyAlignment="1">
      <alignment vertical="center" wrapText="1"/>
    </xf>
    <xf numFmtId="0" fontId="35" fillId="20" borderId="35" xfId="42" applyFont="1" applyFill="1" applyBorder="1" applyAlignment="1">
      <alignment wrapText="1"/>
    </xf>
    <xf numFmtId="0" fontId="44" fillId="20" borderId="35" xfId="42" applyFont="1" applyFill="1" applyBorder="1" applyAlignment="1">
      <alignment wrapText="1"/>
    </xf>
    <xf numFmtId="0" fontId="45" fillId="20" borderId="35" xfId="42" applyFont="1" applyFill="1" applyBorder="1" applyAlignment="1">
      <alignment wrapText="1"/>
    </xf>
    <xf numFmtId="0" fontId="24" fillId="22" borderId="14" xfId="0" applyNumberFormat="1" applyFont="1" applyFill="1" applyBorder="1" applyAlignment="1" applyProtection="1">
      <alignment horizontal="center" vertical="center" wrapText="1"/>
    </xf>
    <xf numFmtId="0" fontId="23" fillId="22" borderId="14" xfId="0" applyNumberFormat="1" applyFont="1" applyFill="1" applyBorder="1" applyAlignment="1" applyProtection="1">
      <alignment horizontal="center" vertical="center" wrapText="1"/>
    </xf>
    <xf numFmtId="0" fontId="24" fillId="23" borderId="14" xfId="0" applyNumberFormat="1" applyFont="1" applyFill="1" applyBorder="1" applyAlignment="1" applyProtection="1">
      <alignment horizontal="center" vertical="center" wrapText="1"/>
    </xf>
    <xf numFmtId="0" fontId="23" fillId="23" borderId="14" xfId="0" applyNumberFormat="1" applyFont="1" applyFill="1" applyBorder="1" applyAlignment="1" applyProtection="1">
      <alignment horizontal="center" vertical="center" wrapText="1"/>
    </xf>
    <xf numFmtId="0" fontId="24" fillId="24" borderId="14" xfId="0" applyNumberFormat="1" applyFont="1" applyFill="1" applyBorder="1" applyAlignment="1" applyProtection="1">
      <alignment horizontal="center" vertical="center" wrapText="1"/>
    </xf>
    <xf numFmtId="0" fontId="23" fillId="24" borderId="14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1" xfId="0" quotePrefix="1" applyFont="1" applyBorder="1" applyAlignment="1">
      <alignment horizontal="left" wrapText="1"/>
    </xf>
    <xf numFmtId="0" fontId="26" fillId="0" borderId="13" xfId="0" quotePrefix="1" applyFont="1" applyBorder="1" applyAlignment="1">
      <alignment horizontal="left" wrapText="1"/>
    </xf>
    <xf numFmtId="0" fontId="26" fillId="0" borderId="13" xfId="0" quotePrefix="1" applyFont="1" applyBorder="1" applyAlignment="1">
      <alignment horizontal="center" wrapText="1"/>
    </xf>
    <xf numFmtId="0" fontId="26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26" fillId="25" borderId="14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right"/>
    </xf>
    <xf numFmtId="0" fontId="28" fillId="25" borderId="31" xfId="0" applyFont="1" applyFill="1" applyBorder="1" applyAlignment="1">
      <alignment horizontal="left"/>
    </xf>
    <xf numFmtId="0" fontId="18" fillId="25" borderId="13" xfId="0" applyNumberFormat="1" applyFont="1" applyFill="1" applyBorder="1" applyAlignment="1" applyProtection="1"/>
    <xf numFmtId="3" fontId="26" fillId="0" borderId="14" xfId="0" applyNumberFormat="1" applyFont="1" applyFill="1" applyBorder="1" applyAlignment="1" applyProtection="1">
      <alignment horizontal="right" wrapText="1"/>
    </xf>
    <xf numFmtId="3" fontId="26" fillId="0" borderId="14" xfId="0" applyNumberFormat="1" applyFont="1" applyBorder="1" applyAlignment="1">
      <alignment horizontal="right"/>
    </xf>
    <xf numFmtId="3" fontId="26" fillId="25" borderId="14" xfId="0" applyNumberFormat="1" applyFont="1" applyFill="1" applyBorder="1" applyAlignment="1" applyProtection="1">
      <alignment horizontal="right" wrapText="1"/>
    </xf>
    <xf numFmtId="3" fontId="26" fillId="21" borderId="31" xfId="0" quotePrefix="1" applyNumberFormat="1" applyFont="1" applyFill="1" applyBorder="1" applyAlignment="1">
      <alignment horizontal="right"/>
    </xf>
    <xf numFmtId="3" fontId="26" fillId="21" borderId="14" xfId="0" applyNumberFormat="1" applyFont="1" applyFill="1" applyBorder="1" applyAlignment="1" applyProtection="1">
      <alignment horizontal="right" wrapText="1"/>
    </xf>
    <xf numFmtId="3" fontId="26" fillId="25" borderId="31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18" borderId="14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/>
    <xf numFmtId="4" fontId="24" fillId="0" borderId="20" xfId="0" applyNumberFormat="1" applyFont="1" applyFill="1" applyBorder="1" applyAlignment="1" applyProtection="1"/>
    <xf numFmtId="4" fontId="24" fillId="21" borderId="2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2" borderId="20" xfId="0" applyNumberFormat="1" applyFont="1" applyFill="1" applyBorder="1" applyAlignment="1" applyProtection="1">
      <alignment horizontal="center"/>
    </xf>
    <xf numFmtId="0" fontId="19" fillId="22" borderId="20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49" fontId="34" fillId="0" borderId="37" xfId="45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/>
    <xf numFmtId="4" fontId="24" fillId="22" borderId="14" xfId="0" applyNumberFormat="1" applyFont="1" applyFill="1" applyBorder="1" applyAlignment="1" applyProtection="1"/>
    <xf numFmtId="4" fontId="24" fillId="0" borderId="21" xfId="0" applyNumberFormat="1" applyFont="1" applyFill="1" applyBorder="1" applyAlignment="1" applyProtection="1"/>
    <xf numFmtId="4" fontId="24" fillId="0" borderId="38" xfId="0" applyNumberFormat="1" applyFont="1" applyFill="1" applyBorder="1" applyAlignment="1" applyProtection="1"/>
    <xf numFmtId="4" fontId="24" fillId="21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center"/>
    </xf>
    <xf numFmtId="0" fontId="56" fillId="26" borderId="14" xfId="0" applyNumberFormat="1" applyFont="1" applyFill="1" applyBorder="1" applyAlignment="1" applyProtection="1">
      <alignment wrapText="1"/>
    </xf>
    <xf numFmtId="4" fontId="24" fillId="0" borderId="14" xfId="0" applyNumberFormat="1" applyFont="1" applyFill="1" applyBorder="1" applyAlignment="1" applyProtection="1"/>
    <xf numFmtId="0" fontId="24" fillId="27" borderId="14" xfId="0" applyNumberFormat="1" applyFont="1" applyFill="1" applyBorder="1" applyAlignment="1" applyProtection="1">
      <alignment horizontal="center"/>
    </xf>
    <xf numFmtId="0" fontId="24" fillId="27" borderId="14" xfId="0" applyNumberFormat="1" applyFont="1" applyFill="1" applyBorder="1" applyAlignment="1" applyProtection="1">
      <alignment wrapText="1"/>
    </xf>
    <xf numFmtId="0" fontId="24" fillId="22" borderId="14" xfId="0" applyNumberFormat="1" applyFont="1" applyFill="1" applyBorder="1" applyAlignment="1" applyProtection="1">
      <alignment horizontal="center"/>
    </xf>
    <xf numFmtId="0" fontId="19" fillId="22" borderId="14" xfId="0" applyNumberFormat="1" applyFont="1" applyFill="1" applyBorder="1" applyAlignment="1" applyProtection="1">
      <alignment wrapText="1"/>
    </xf>
    <xf numFmtId="4" fontId="19" fillId="22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wrapText="1"/>
    </xf>
    <xf numFmtId="0" fontId="24" fillId="21" borderId="14" xfId="0" applyNumberFormat="1" applyFont="1" applyFill="1" applyBorder="1" applyAlignment="1" applyProtection="1">
      <alignment horizontal="center"/>
    </xf>
    <xf numFmtId="0" fontId="24" fillId="21" borderId="14" xfId="0" applyNumberFormat="1" applyFont="1" applyFill="1" applyBorder="1" applyAlignment="1" applyProtection="1">
      <alignment wrapText="1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wrapText="1"/>
    </xf>
    <xf numFmtId="4" fontId="22" fillId="0" borderId="14" xfId="0" applyNumberFormat="1" applyFont="1" applyFill="1" applyBorder="1" applyAlignment="1" applyProtection="1"/>
    <xf numFmtId="4" fontId="22" fillId="21" borderId="14" xfId="0" applyNumberFormat="1" applyFont="1" applyFill="1" applyBorder="1" applyAlignment="1" applyProtection="1"/>
    <xf numFmtId="49" fontId="34" fillId="0" borderId="14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4" fillId="22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>
      <alignment wrapText="1"/>
    </xf>
    <xf numFmtId="0" fontId="57" fillId="20" borderId="35" xfId="42" applyFont="1" applyFill="1" applyBorder="1" applyAlignment="1">
      <alignment horizontal="left" wrapText="1"/>
    </xf>
    <xf numFmtId="0" fontId="18" fillId="0" borderId="0" xfId="0" applyFont="1" applyAlignment="1">
      <alignment vertical="center" wrapText="1"/>
    </xf>
    <xf numFmtId="4" fontId="35" fillId="28" borderId="35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left" indent="1"/>
    </xf>
    <xf numFmtId="0" fontId="33" fillId="0" borderId="0" xfId="42" applyFont="1" applyAlignment="1">
      <alignment horizontal="left" indent="1"/>
    </xf>
    <xf numFmtId="3" fontId="18" fillId="0" borderId="11" xfId="0" applyNumberFormat="1" applyFont="1" applyBorder="1" applyAlignment="1">
      <alignment horizontal="right" vertical="center" wrapText="1"/>
    </xf>
    <xf numFmtId="49" fontId="34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6" fillId="25" borderId="31" xfId="0" applyNumberFormat="1" applyFont="1" applyFill="1" applyBorder="1" applyAlignment="1" applyProtection="1">
      <alignment horizontal="left" wrapText="1"/>
    </xf>
    <xf numFmtId="0" fontId="26" fillId="25" borderId="13" xfId="0" applyNumberFormat="1" applyFont="1" applyFill="1" applyBorder="1" applyAlignment="1" applyProtection="1">
      <alignment horizontal="left" wrapText="1"/>
    </xf>
    <xf numFmtId="0" fontId="26" fillId="25" borderId="36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1" xfId="0" applyNumberFormat="1" applyFont="1" applyFill="1" applyBorder="1" applyAlignment="1" applyProtection="1">
      <alignment horizontal="left" wrapText="1"/>
    </xf>
    <xf numFmtId="0" fontId="29" fillId="25" borderId="13" xfId="0" applyNumberFormat="1" applyFont="1" applyFill="1" applyBorder="1" applyAlignment="1" applyProtection="1">
      <alignment wrapText="1"/>
    </xf>
    <xf numFmtId="0" fontId="18" fillId="25" borderId="13" xfId="0" applyNumberFormat="1" applyFont="1" applyFill="1" applyBorder="1" applyAlignment="1" applyProtection="1"/>
    <xf numFmtId="0" fontId="28" fillId="0" borderId="31" xfId="0" applyNumberFormat="1" applyFont="1" applyFill="1" applyBorder="1" applyAlignment="1" applyProtection="1">
      <alignment horizontal="left" wrapText="1"/>
    </xf>
    <xf numFmtId="0" fontId="29" fillId="0" borderId="13" xfId="0" applyNumberFormat="1" applyFont="1" applyFill="1" applyBorder="1" applyAlignment="1" applyProtection="1">
      <alignment wrapText="1"/>
    </xf>
    <xf numFmtId="0" fontId="18" fillId="0" borderId="13" xfId="0" applyNumberFormat="1" applyFont="1" applyFill="1" applyBorder="1" applyAlignment="1" applyProtection="1"/>
    <xf numFmtId="0" fontId="28" fillId="0" borderId="31" xfId="0" quotePrefix="1" applyFont="1" applyFill="1" applyBorder="1" applyAlignment="1">
      <alignment horizontal="left"/>
    </xf>
    <xf numFmtId="0" fontId="28" fillId="0" borderId="31" xfId="0" quotePrefix="1" applyNumberFormat="1" applyFont="1" applyFill="1" applyBorder="1" applyAlignment="1" applyProtection="1">
      <alignment horizontal="left" wrapText="1"/>
    </xf>
    <xf numFmtId="0" fontId="18" fillId="0" borderId="13" xfId="0" applyNumberFormat="1" applyFont="1" applyFill="1" applyBorder="1" applyAlignment="1" applyProtection="1">
      <alignment wrapText="1"/>
    </xf>
    <xf numFmtId="0" fontId="28" fillId="0" borderId="31" xfId="0" quotePrefix="1" applyFont="1" applyBorder="1" applyAlignment="1">
      <alignment horizontal="left"/>
    </xf>
    <xf numFmtId="0" fontId="28" fillId="25" borderId="31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1" xfId="0" applyNumberFormat="1" applyFont="1" applyFill="1" applyBorder="1" applyAlignment="1" applyProtection="1">
      <alignment horizontal="left" wrapText="1"/>
    </xf>
    <xf numFmtId="0" fontId="26" fillId="21" borderId="13" xfId="0" applyNumberFormat="1" applyFont="1" applyFill="1" applyBorder="1" applyAlignment="1" applyProtection="1">
      <alignment horizontal="left" wrapText="1"/>
    </xf>
    <xf numFmtId="0" fontId="26" fillId="21" borderId="36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3" xfId="0" quotePrefix="1" applyNumberFormat="1" applyFont="1" applyFill="1" applyBorder="1" applyAlignment="1" applyProtection="1">
      <alignment horizontal="left" wrapText="1"/>
    </xf>
    <xf numFmtId="0" fontId="22" fillId="0" borderId="33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0" fontId="51" fillId="0" borderId="33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15</xdr:row>
      <xdr:rowOff>22860</xdr:rowOff>
    </xdr:from>
    <xdr:to>
      <xdr:col>1</xdr:col>
      <xdr:colOff>0</xdr:colOff>
      <xdr:row>17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15</xdr:row>
      <xdr:rowOff>22860</xdr:rowOff>
    </xdr:from>
    <xdr:to>
      <xdr:col>0</xdr:col>
      <xdr:colOff>1089660</xdr:colOff>
      <xdr:row>17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28</xdr:row>
      <xdr:rowOff>22860</xdr:rowOff>
    </xdr:from>
    <xdr:to>
      <xdr:col>1</xdr:col>
      <xdr:colOff>0</xdr:colOff>
      <xdr:row>30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28</xdr:row>
      <xdr:rowOff>22860</xdr:rowOff>
    </xdr:from>
    <xdr:to>
      <xdr:col>0</xdr:col>
      <xdr:colOff>1089660</xdr:colOff>
      <xdr:row>30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Normal="100" zoomScaleSheetLayoutView="100" workbookViewId="0">
      <selection activeCell="I9" sqref="I9"/>
    </sheetView>
  </sheetViews>
  <sheetFormatPr defaultColWidth="11.42578125" defaultRowHeight="12.75" x14ac:dyDescent="0.2"/>
  <cols>
    <col min="1" max="2" width="4.28515625" style="54" customWidth="1"/>
    <col min="3" max="3" width="5.5703125" style="54" customWidth="1"/>
    <col min="4" max="4" width="5.28515625" style="46" customWidth="1"/>
    <col min="5" max="5" width="44.7109375" style="54" customWidth="1"/>
    <col min="6" max="6" width="15.85546875" style="54" bestFit="1" customWidth="1"/>
    <col min="7" max="7" width="17.28515625" style="54" customWidth="1"/>
    <col min="8" max="8" width="16.7109375" style="54" customWidth="1"/>
    <col min="9" max="9" width="11.42578125" style="54"/>
    <col min="10" max="10" width="16.28515625" style="54" bestFit="1" customWidth="1"/>
    <col min="11" max="11" width="21.7109375" style="54" bestFit="1" customWidth="1"/>
    <col min="12" max="256" width="11.42578125" style="54"/>
    <col min="257" max="258" width="4.28515625" style="54" customWidth="1"/>
    <col min="259" max="259" width="5.5703125" style="54" customWidth="1"/>
    <col min="260" max="260" width="5.28515625" style="54" customWidth="1"/>
    <col min="261" max="261" width="44.7109375" style="54" customWidth="1"/>
    <col min="262" max="262" width="15.85546875" style="54" bestFit="1" customWidth="1"/>
    <col min="263" max="263" width="17.28515625" style="54" customWidth="1"/>
    <col min="264" max="264" width="16.7109375" style="54" customWidth="1"/>
    <col min="265" max="265" width="11.42578125" style="54"/>
    <col min="266" max="266" width="16.28515625" style="54" bestFit="1" customWidth="1"/>
    <col min="267" max="267" width="21.7109375" style="54" bestFit="1" customWidth="1"/>
    <col min="268" max="512" width="11.42578125" style="54"/>
    <col min="513" max="514" width="4.28515625" style="54" customWidth="1"/>
    <col min="515" max="515" width="5.5703125" style="54" customWidth="1"/>
    <col min="516" max="516" width="5.28515625" style="54" customWidth="1"/>
    <col min="517" max="517" width="44.7109375" style="54" customWidth="1"/>
    <col min="518" max="518" width="15.85546875" style="54" bestFit="1" customWidth="1"/>
    <col min="519" max="519" width="17.28515625" style="54" customWidth="1"/>
    <col min="520" max="520" width="16.7109375" style="54" customWidth="1"/>
    <col min="521" max="521" width="11.42578125" style="54"/>
    <col min="522" max="522" width="16.28515625" style="54" bestFit="1" customWidth="1"/>
    <col min="523" max="523" width="21.7109375" style="54" bestFit="1" customWidth="1"/>
    <col min="524" max="768" width="11.42578125" style="54"/>
    <col min="769" max="770" width="4.28515625" style="54" customWidth="1"/>
    <col min="771" max="771" width="5.5703125" style="54" customWidth="1"/>
    <col min="772" max="772" width="5.28515625" style="54" customWidth="1"/>
    <col min="773" max="773" width="44.7109375" style="54" customWidth="1"/>
    <col min="774" max="774" width="15.85546875" style="54" bestFit="1" customWidth="1"/>
    <col min="775" max="775" width="17.28515625" style="54" customWidth="1"/>
    <col min="776" max="776" width="16.7109375" style="54" customWidth="1"/>
    <col min="777" max="777" width="11.42578125" style="54"/>
    <col min="778" max="778" width="16.28515625" style="54" bestFit="1" customWidth="1"/>
    <col min="779" max="779" width="21.7109375" style="54" bestFit="1" customWidth="1"/>
    <col min="780" max="1024" width="11.42578125" style="54"/>
    <col min="1025" max="1026" width="4.28515625" style="54" customWidth="1"/>
    <col min="1027" max="1027" width="5.5703125" style="54" customWidth="1"/>
    <col min="1028" max="1028" width="5.28515625" style="54" customWidth="1"/>
    <col min="1029" max="1029" width="44.7109375" style="54" customWidth="1"/>
    <col min="1030" max="1030" width="15.85546875" style="54" bestFit="1" customWidth="1"/>
    <col min="1031" max="1031" width="17.28515625" style="54" customWidth="1"/>
    <col min="1032" max="1032" width="16.7109375" style="54" customWidth="1"/>
    <col min="1033" max="1033" width="11.42578125" style="54"/>
    <col min="1034" max="1034" width="16.28515625" style="54" bestFit="1" customWidth="1"/>
    <col min="1035" max="1035" width="21.7109375" style="54" bestFit="1" customWidth="1"/>
    <col min="1036" max="1280" width="11.42578125" style="54"/>
    <col min="1281" max="1282" width="4.28515625" style="54" customWidth="1"/>
    <col min="1283" max="1283" width="5.5703125" style="54" customWidth="1"/>
    <col min="1284" max="1284" width="5.28515625" style="54" customWidth="1"/>
    <col min="1285" max="1285" width="44.7109375" style="54" customWidth="1"/>
    <col min="1286" max="1286" width="15.85546875" style="54" bestFit="1" customWidth="1"/>
    <col min="1287" max="1287" width="17.28515625" style="54" customWidth="1"/>
    <col min="1288" max="1288" width="16.7109375" style="54" customWidth="1"/>
    <col min="1289" max="1289" width="11.42578125" style="54"/>
    <col min="1290" max="1290" width="16.28515625" style="54" bestFit="1" customWidth="1"/>
    <col min="1291" max="1291" width="21.7109375" style="54" bestFit="1" customWidth="1"/>
    <col min="1292" max="1536" width="11.42578125" style="54"/>
    <col min="1537" max="1538" width="4.28515625" style="54" customWidth="1"/>
    <col min="1539" max="1539" width="5.5703125" style="54" customWidth="1"/>
    <col min="1540" max="1540" width="5.28515625" style="54" customWidth="1"/>
    <col min="1541" max="1541" width="44.7109375" style="54" customWidth="1"/>
    <col min="1542" max="1542" width="15.85546875" style="54" bestFit="1" customWidth="1"/>
    <col min="1543" max="1543" width="17.28515625" style="54" customWidth="1"/>
    <col min="1544" max="1544" width="16.7109375" style="54" customWidth="1"/>
    <col min="1545" max="1545" width="11.42578125" style="54"/>
    <col min="1546" max="1546" width="16.28515625" style="54" bestFit="1" customWidth="1"/>
    <col min="1547" max="1547" width="21.7109375" style="54" bestFit="1" customWidth="1"/>
    <col min="1548" max="1792" width="11.42578125" style="54"/>
    <col min="1793" max="1794" width="4.28515625" style="54" customWidth="1"/>
    <col min="1795" max="1795" width="5.5703125" style="54" customWidth="1"/>
    <col min="1796" max="1796" width="5.28515625" style="54" customWidth="1"/>
    <col min="1797" max="1797" width="44.7109375" style="54" customWidth="1"/>
    <col min="1798" max="1798" width="15.85546875" style="54" bestFit="1" customWidth="1"/>
    <col min="1799" max="1799" width="17.28515625" style="54" customWidth="1"/>
    <col min="1800" max="1800" width="16.7109375" style="54" customWidth="1"/>
    <col min="1801" max="1801" width="11.42578125" style="54"/>
    <col min="1802" max="1802" width="16.28515625" style="54" bestFit="1" customWidth="1"/>
    <col min="1803" max="1803" width="21.7109375" style="54" bestFit="1" customWidth="1"/>
    <col min="1804" max="2048" width="11.42578125" style="54"/>
    <col min="2049" max="2050" width="4.28515625" style="54" customWidth="1"/>
    <col min="2051" max="2051" width="5.5703125" style="54" customWidth="1"/>
    <col min="2052" max="2052" width="5.28515625" style="54" customWidth="1"/>
    <col min="2053" max="2053" width="44.7109375" style="54" customWidth="1"/>
    <col min="2054" max="2054" width="15.85546875" style="54" bestFit="1" customWidth="1"/>
    <col min="2055" max="2055" width="17.28515625" style="54" customWidth="1"/>
    <col min="2056" max="2056" width="16.7109375" style="54" customWidth="1"/>
    <col min="2057" max="2057" width="11.42578125" style="54"/>
    <col min="2058" max="2058" width="16.28515625" style="54" bestFit="1" customWidth="1"/>
    <col min="2059" max="2059" width="21.7109375" style="54" bestFit="1" customWidth="1"/>
    <col min="2060" max="2304" width="11.42578125" style="54"/>
    <col min="2305" max="2306" width="4.28515625" style="54" customWidth="1"/>
    <col min="2307" max="2307" width="5.5703125" style="54" customWidth="1"/>
    <col min="2308" max="2308" width="5.28515625" style="54" customWidth="1"/>
    <col min="2309" max="2309" width="44.7109375" style="54" customWidth="1"/>
    <col min="2310" max="2310" width="15.85546875" style="54" bestFit="1" customWidth="1"/>
    <col min="2311" max="2311" width="17.28515625" style="54" customWidth="1"/>
    <col min="2312" max="2312" width="16.7109375" style="54" customWidth="1"/>
    <col min="2313" max="2313" width="11.42578125" style="54"/>
    <col min="2314" max="2314" width="16.28515625" style="54" bestFit="1" customWidth="1"/>
    <col min="2315" max="2315" width="21.7109375" style="54" bestFit="1" customWidth="1"/>
    <col min="2316" max="2560" width="11.42578125" style="54"/>
    <col min="2561" max="2562" width="4.28515625" style="54" customWidth="1"/>
    <col min="2563" max="2563" width="5.5703125" style="54" customWidth="1"/>
    <col min="2564" max="2564" width="5.28515625" style="54" customWidth="1"/>
    <col min="2565" max="2565" width="44.7109375" style="54" customWidth="1"/>
    <col min="2566" max="2566" width="15.85546875" style="54" bestFit="1" customWidth="1"/>
    <col min="2567" max="2567" width="17.28515625" style="54" customWidth="1"/>
    <col min="2568" max="2568" width="16.7109375" style="54" customWidth="1"/>
    <col min="2569" max="2569" width="11.42578125" style="54"/>
    <col min="2570" max="2570" width="16.28515625" style="54" bestFit="1" customWidth="1"/>
    <col min="2571" max="2571" width="21.7109375" style="54" bestFit="1" customWidth="1"/>
    <col min="2572" max="2816" width="11.42578125" style="54"/>
    <col min="2817" max="2818" width="4.28515625" style="54" customWidth="1"/>
    <col min="2819" max="2819" width="5.5703125" style="54" customWidth="1"/>
    <col min="2820" max="2820" width="5.28515625" style="54" customWidth="1"/>
    <col min="2821" max="2821" width="44.7109375" style="54" customWidth="1"/>
    <col min="2822" max="2822" width="15.85546875" style="54" bestFit="1" customWidth="1"/>
    <col min="2823" max="2823" width="17.28515625" style="54" customWidth="1"/>
    <col min="2824" max="2824" width="16.7109375" style="54" customWidth="1"/>
    <col min="2825" max="2825" width="11.42578125" style="54"/>
    <col min="2826" max="2826" width="16.28515625" style="54" bestFit="1" customWidth="1"/>
    <col min="2827" max="2827" width="21.7109375" style="54" bestFit="1" customWidth="1"/>
    <col min="2828" max="3072" width="11.42578125" style="54"/>
    <col min="3073" max="3074" width="4.28515625" style="54" customWidth="1"/>
    <col min="3075" max="3075" width="5.5703125" style="54" customWidth="1"/>
    <col min="3076" max="3076" width="5.28515625" style="54" customWidth="1"/>
    <col min="3077" max="3077" width="44.7109375" style="54" customWidth="1"/>
    <col min="3078" max="3078" width="15.85546875" style="54" bestFit="1" customWidth="1"/>
    <col min="3079" max="3079" width="17.28515625" style="54" customWidth="1"/>
    <col min="3080" max="3080" width="16.7109375" style="54" customWidth="1"/>
    <col min="3081" max="3081" width="11.42578125" style="54"/>
    <col min="3082" max="3082" width="16.28515625" style="54" bestFit="1" customWidth="1"/>
    <col min="3083" max="3083" width="21.7109375" style="54" bestFit="1" customWidth="1"/>
    <col min="3084" max="3328" width="11.42578125" style="54"/>
    <col min="3329" max="3330" width="4.28515625" style="54" customWidth="1"/>
    <col min="3331" max="3331" width="5.5703125" style="54" customWidth="1"/>
    <col min="3332" max="3332" width="5.28515625" style="54" customWidth="1"/>
    <col min="3333" max="3333" width="44.7109375" style="54" customWidth="1"/>
    <col min="3334" max="3334" width="15.85546875" style="54" bestFit="1" customWidth="1"/>
    <col min="3335" max="3335" width="17.28515625" style="54" customWidth="1"/>
    <col min="3336" max="3336" width="16.7109375" style="54" customWidth="1"/>
    <col min="3337" max="3337" width="11.42578125" style="54"/>
    <col min="3338" max="3338" width="16.28515625" style="54" bestFit="1" customWidth="1"/>
    <col min="3339" max="3339" width="21.7109375" style="54" bestFit="1" customWidth="1"/>
    <col min="3340" max="3584" width="11.42578125" style="54"/>
    <col min="3585" max="3586" width="4.28515625" style="54" customWidth="1"/>
    <col min="3587" max="3587" width="5.5703125" style="54" customWidth="1"/>
    <col min="3588" max="3588" width="5.28515625" style="54" customWidth="1"/>
    <col min="3589" max="3589" width="44.7109375" style="54" customWidth="1"/>
    <col min="3590" max="3590" width="15.85546875" style="54" bestFit="1" customWidth="1"/>
    <col min="3591" max="3591" width="17.28515625" style="54" customWidth="1"/>
    <col min="3592" max="3592" width="16.7109375" style="54" customWidth="1"/>
    <col min="3593" max="3593" width="11.42578125" style="54"/>
    <col min="3594" max="3594" width="16.28515625" style="54" bestFit="1" customWidth="1"/>
    <col min="3595" max="3595" width="21.7109375" style="54" bestFit="1" customWidth="1"/>
    <col min="3596" max="3840" width="11.42578125" style="54"/>
    <col min="3841" max="3842" width="4.28515625" style="54" customWidth="1"/>
    <col min="3843" max="3843" width="5.5703125" style="54" customWidth="1"/>
    <col min="3844" max="3844" width="5.28515625" style="54" customWidth="1"/>
    <col min="3845" max="3845" width="44.7109375" style="54" customWidth="1"/>
    <col min="3846" max="3846" width="15.85546875" style="54" bestFit="1" customWidth="1"/>
    <col min="3847" max="3847" width="17.28515625" style="54" customWidth="1"/>
    <col min="3848" max="3848" width="16.7109375" style="54" customWidth="1"/>
    <col min="3849" max="3849" width="11.42578125" style="54"/>
    <col min="3850" max="3850" width="16.28515625" style="54" bestFit="1" customWidth="1"/>
    <col min="3851" max="3851" width="21.7109375" style="54" bestFit="1" customWidth="1"/>
    <col min="3852" max="4096" width="11.42578125" style="54"/>
    <col min="4097" max="4098" width="4.28515625" style="54" customWidth="1"/>
    <col min="4099" max="4099" width="5.5703125" style="54" customWidth="1"/>
    <col min="4100" max="4100" width="5.28515625" style="54" customWidth="1"/>
    <col min="4101" max="4101" width="44.7109375" style="54" customWidth="1"/>
    <col min="4102" max="4102" width="15.85546875" style="54" bestFit="1" customWidth="1"/>
    <col min="4103" max="4103" width="17.28515625" style="54" customWidth="1"/>
    <col min="4104" max="4104" width="16.7109375" style="54" customWidth="1"/>
    <col min="4105" max="4105" width="11.42578125" style="54"/>
    <col min="4106" max="4106" width="16.28515625" style="54" bestFit="1" customWidth="1"/>
    <col min="4107" max="4107" width="21.7109375" style="54" bestFit="1" customWidth="1"/>
    <col min="4108" max="4352" width="11.42578125" style="54"/>
    <col min="4353" max="4354" width="4.28515625" style="54" customWidth="1"/>
    <col min="4355" max="4355" width="5.5703125" style="54" customWidth="1"/>
    <col min="4356" max="4356" width="5.28515625" style="54" customWidth="1"/>
    <col min="4357" max="4357" width="44.7109375" style="54" customWidth="1"/>
    <col min="4358" max="4358" width="15.85546875" style="54" bestFit="1" customWidth="1"/>
    <col min="4359" max="4359" width="17.28515625" style="54" customWidth="1"/>
    <col min="4360" max="4360" width="16.7109375" style="54" customWidth="1"/>
    <col min="4361" max="4361" width="11.42578125" style="54"/>
    <col min="4362" max="4362" width="16.28515625" style="54" bestFit="1" customWidth="1"/>
    <col min="4363" max="4363" width="21.7109375" style="54" bestFit="1" customWidth="1"/>
    <col min="4364" max="4608" width="11.42578125" style="54"/>
    <col min="4609" max="4610" width="4.28515625" style="54" customWidth="1"/>
    <col min="4611" max="4611" width="5.5703125" style="54" customWidth="1"/>
    <col min="4612" max="4612" width="5.28515625" style="54" customWidth="1"/>
    <col min="4613" max="4613" width="44.7109375" style="54" customWidth="1"/>
    <col min="4614" max="4614" width="15.85546875" style="54" bestFit="1" customWidth="1"/>
    <col min="4615" max="4615" width="17.28515625" style="54" customWidth="1"/>
    <col min="4616" max="4616" width="16.7109375" style="54" customWidth="1"/>
    <col min="4617" max="4617" width="11.42578125" style="54"/>
    <col min="4618" max="4618" width="16.28515625" style="54" bestFit="1" customWidth="1"/>
    <col min="4619" max="4619" width="21.7109375" style="54" bestFit="1" customWidth="1"/>
    <col min="4620" max="4864" width="11.42578125" style="54"/>
    <col min="4865" max="4866" width="4.28515625" style="54" customWidth="1"/>
    <col min="4867" max="4867" width="5.5703125" style="54" customWidth="1"/>
    <col min="4868" max="4868" width="5.28515625" style="54" customWidth="1"/>
    <col min="4869" max="4869" width="44.7109375" style="54" customWidth="1"/>
    <col min="4870" max="4870" width="15.85546875" style="54" bestFit="1" customWidth="1"/>
    <col min="4871" max="4871" width="17.28515625" style="54" customWidth="1"/>
    <col min="4872" max="4872" width="16.7109375" style="54" customWidth="1"/>
    <col min="4873" max="4873" width="11.42578125" style="54"/>
    <col min="4874" max="4874" width="16.28515625" style="54" bestFit="1" customWidth="1"/>
    <col min="4875" max="4875" width="21.7109375" style="54" bestFit="1" customWidth="1"/>
    <col min="4876" max="5120" width="11.42578125" style="54"/>
    <col min="5121" max="5122" width="4.28515625" style="54" customWidth="1"/>
    <col min="5123" max="5123" width="5.5703125" style="54" customWidth="1"/>
    <col min="5124" max="5124" width="5.28515625" style="54" customWidth="1"/>
    <col min="5125" max="5125" width="44.7109375" style="54" customWidth="1"/>
    <col min="5126" max="5126" width="15.85546875" style="54" bestFit="1" customWidth="1"/>
    <col min="5127" max="5127" width="17.28515625" style="54" customWidth="1"/>
    <col min="5128" max="5128" width="16.7109375" style="54" customWidth="1"/>
    <col min="5129" max="5129" width="11.42578125" style="54"/>
    <col min="5130" max="5130" width="16.28515625" style="54" bestFit="1" customWidth="1"/>
    <col min="5131" max="5131" width="21.7109375" style="54" bestFit="1" customWidth="1"/>
    <col min="5132" max="5376" width="11.42578125" style="54"/>
    <col min="5377" max="5378" width="4.28515625" style="54" customWidth="1"/>
    <col min="5379" max="5379" width="5.5703125" style="54" customWidth="1"/>
    <col min="5380" max="5380" width="5.28515625" style="54" customWidth="1"/>
    <col min="5381" max="5381" width="44.7109375" style="54" customWidth="1"/>
    <col min="5382" max="5382" width="15.85546875" style="54" bestFit="1" customWidth="1"/>
    <col min="5383" max="5383" width="17.28515625" style="54" customWidth="1"/>
    <col min="5384" max="5384" width="16.7109375" style="54" customWidth="1"/>
    <col min="5385" max="5385" width="11.42578125" style="54"/>
    <col min="5386" max="5386" width="16.28515625" style="54" bestFit="1" customWidth="1"/>
    <col min="5387" max="5387" width="21.7109375" style="54" bestFit="1" customWidth="1"/>
    <col min="5388" max="5632" width="11.42578125" style="54"/>
    <col min="5633" max="5634" width="4.28515625" style="54" customWidth="1"/>
    <col min="5635" max="5635" width="5.5703125" style="54" customWidth="1"/>
    <col min="5636" max="5636" width="5.28515625" style="54" customWidth="1"/>
    <col min="5637" max="5637" width="44.7109375" style="54" customWidth="1"/>
    <col min="5638" max="5638" width="15.85546875" style="54" bestFit="1" customWidth="1"/>
    <col min="5639" max="5639" width="17.28515625" style="54" customWidth="1"/>
    <col min="5640" max="5640" width="16.7109375" style="54" customWidth="1"/>
    <col min="5641" max="5641" width="11.42578125" style="54"/>
    <col min="5642" max="5642" width="16.28515625" style="54" bestFit="1" customWidth="1"/>
    <col min="5643" max="5643" width="21.7109375" style="54" bestFit="1" customWidth="1"/>
    <col min="5644" max="5888" width="11.42578125" style="54"/>
    <col min="5889" max="5890" width="4.28515625" style="54" customWidth="1"/>
    <col min="5891" max="5891" width="5.5703125" style="54" customWidth="1"/>
    <col min="5892" max="5892" width="5.28515625" style="54" customWidth="1"/>
    <col min="5893" max="5893" width="44.7109375" style="54" customWidth="1"/>
    <col min="5894" max="5894" width="15.85546875" style="54" bestFit="1" customWidth="1"/>
    <col min="5895" max="5895" width="17.28515625" style="54" customWidth="1"/>
    <col min="5896" max="5896" width="16.7109375" style="54" customWidth="1"/>
    <col min="5897" max="5897" width="11.42578125" style="54"/>
    <col min="5898" max="5898" width="16.28515625" style="54" bestFit="1" customWidth="1"/>
    <col min="5899" max="5899" width="21.7109375" style="54" bestFit="1" customWidth="1"/>
    <col min="5900" max="6144" width="11.42578125" style="54"/>
    <col min="6145" max="6146" width="4.28515625" style="54" customWidth="1"/>
    <col min="6147" max="6147" width="5.5703125" style="54" customWidth="1"/>
    <col min="6148" max="6148" width="5.28515625" style="54" customWidth="1"/>
    <col min="6149" max="6149" width="44.7109375" style="54" customWidth="1"/>
    <col min="6150" max="6150" width="15.85546875" style="54" bestFit="1" customWidth="1"/>
    <col min="6151" max="6151" width="17.28515625" style="54" customWidth="1"/>
    <col min="6152" max="6152" width="16.7109375" style="54" customWidth="1"/>
    <col min="6153" max="6153" width="11.42578125" style="54"/>
    <col min="6154" max="6154" width="16.28515625" style="54" bestFit="1" customWidth="1"/>
    <col min="6155" max="6155" width="21.7109375" style="54" bestFit="1" customWidth="1"/>
    <col min="6156" max="6400" width="11.42578125" style="54"/>
    <col min="6401" max="6402" width="4.28515625" style="54" customWidth="1"/>
    <col min="6403" max="6403" width="5.5703125" style="54" customWidth="1"/>
    <col min="6404" max="6404" width="5.28515625" style="54" customWidth="1"/>
    <col min="6405" max="6405" width="44.7109375" style="54" customWidth="1"/>
    <col min="6406" max="6406" width="15.85546875" style="54" bestFit="1" customWidth="1"/>
    <col min="6407" max="6407" width="17.28515625" style="54" customWidth="1"/>
    <col min="6408" max="6408" width="16.7109375" style="54" customWidth="1"/>
    <col min="6409" max="6409" width="11.42578125" style="54"/>
    <col min="6410" max="6410" width="16.28515625" style="54" bestFit="1" customWidth="1"/>
    <col min="6411" max="6411" width="21.7109375" style="54" bestFit="1" customWidth="1"/>
    <col min="6412" max="6656" width="11.42578125" style="54"/>
    <col min="6657" max="6658" width="4.28515625" style="54" customWidth="1"/>
    <col min="6659" max="6659" width="5.5703125" style="54" customWidth="1"/>
    <col min="6660" max="6660" width="5.28515625" style="54" customWidth="1"/>
    <col min="6661" max="6661" width="44.7109375" style="54" customWidth="1"/>
    <col min="6662" max="6662" width="15.85546875" style="54" bestFit="1" customWidth="1"/>
    <col min="6663" max="6663" width="17.28515625" style="54" customWidth="1"/>
    <col min="6664" max="6664" width="16.7109375" style="54" customWidth="1"/>
    <col min="6665" max="6665" width="11.42578125" style="54"/>
    <col min="6666" max="6666" width="16.28515625" style="54" bestFit="1" customWidth="1"/>
    <col min="6667" max="6667" width="21.7109375" style="54" bestFit="1" customWidth="1"/>
    <col min="6668" max="6912" width="11.42578125" style="54"/>
    <col min="6913" max="6914" width="4.28515625" style="54" customWidth="1"/>
    <col min="6915" max="6915" width="5.5703125" style="54" customWidth="1"/>
    <col min="6916" max="6916" width="5.28515625" style="54" customWidth="1"/>
    <col min="6917" max="6917" width="44.7109375" style="54" customWidth="1"/>
    <col min="6918" max="6918" width="15.85546875" style="54" bestFit="1" customWidth="1"/>
    <col min="6919" max="6919" width="17.28515625" style="54" customWidth="1"/>
    <col min="6920" max="6920" width="16.7109375" style="54" customWidth="1"/>
    <col min="6921" max="6921" width="11.42578125" style="54"/>
    <col min="6922" max="6922" width="16.28515625" style="54" bestFit="1" customWidth="1"/>
    <col min="6923" max="6923" width="21.7109375" style="54" bestFit="1" customWidth="1"/>
    <col min="6924" max="7168" width="11.42578125" style="54"/>
    <col min="7169" max="7170" width="4.28515625" style="54" customWidth="1"/>
    <col min="7171" max="7171" width="5.5703125" style="54" customWidth="1"/>
    <col min="7172" max="7172" width="5.28515625" style="54" customWidth="1"/>
    <col min="7173" max="7173" width="44.7109375" style="54" customWidth="1"/>
    <col min="7174" max="7174" width="15.85546875" style="54" bestFit="1" customWidth="1"/>
    <col min="7175" max="7175" width="17.28515625" style="54" customWidth="1"/>
    <col min="7176" max="7176" width="16.7109375" style="54" customWidth="1"/>
    <col min="7177" max="7177" width="11.42578125" style="54"/>
    <col min="7178" max="7178" width="16.28515625" style="54" bestFit="1" customWidth="1"/>
    <col min="7179" max="7179" width="21.7109375" style="54" bestFit="1" customWidth="1"/>
    <col min="7180" max="7424" width="11.42578125" style="54"/>
    <col min="7425" max="7426" width="4.28515625" style="54" customWidth="1"/>
    <col min="7427" max="7427" width="5.5703125" style="54" customWidth="1"/>
    <col min="7428" max="7428" width="5.28515625" style="54" customWidth="1"/>
    <col min="7429" max="7429" width="44.7109375" style="54" customWidth="1"/>
    <col min="7430" max="7430" width="15.85546875" style="54" bestFit="1" customWidth="1"/>
    <col min="7431" max="7431" width="17.28515625" style="54" customWidth="1"/>
    <col min="7432" max="7432" width="16.7109375" style="54" customWidth="1"/>
    <col min="7433" max="7433" width="11.42578125" style="54"/>
    <col min="7434" max="7434" width="16.28515625" style="54" bestFit="1" customWidth="1"/>
    <col min="7435" max="7435" width="21.7109375" style="54" bestFit="1" customWidth="1"/>
    <col min="7436" max="7680" width="11.42578125" style="54"/>
    <col min="7681" max="7682" width="4.28515625" style="54" customWidth="1"/>
    <col min="7683" max="7683" width="5.5703125" style="54" customWidth="1"/>
    <col min="7684" max="7684" width="5.28515625" style="54" customWidth="1"/>
    <col min="7685" max="7685" width="44.7109375" style="54" customWidth="1"/>
    <col min="7686" max="7686" width="15.85546875" style="54" bestFit="1" customWidth="1"/>
    <col min="7687" max="7687" width="17.28515625" style="54" customWidth="1"/>
    <col min="7688" max="7688" width="16.7109375" style="54" customWidth="1"/>
    <col min="7689" max="7689" width="11.42578125" style="54"/>
    <col min="7690" max="7690" width="16.28515625" style="54" bestFit="1" customWidth="1"/>
    <col min="7691" max="7691" width="21.7109375" style="54" bestFit="1" customWidth="1"/>
    <col min="7692" max="7936" width="11.42578125" style="54"/>
    <col min="7937" max="7938" width="4.28515625" style="54" customWidth="1"/>
    <col min="7939" max="7939" width="5.5703125" style="54" customWidth="1"/>
    <col min="7940" max="7940" width="5.28515625" style="54" customWidth="1"/>
    <col min="7941" max="7941" width="44.7109375" style="54" customWidth="1"/>
    <col min="7942" max="7942" width="15.85546875" style="54" bestFit="1" customWidth="1"/>
    <col min="7943" max="7943" width="17.28515625" style="54" customWidth="1"/>
    <col min="7944" max="7944" width="16.7109375" style="54" customWidth="1"/>
    <col min="7945" max="7945" width="11.42578125" style="54"/>
    <col min="7946" max="7946" width="16.28515625" style="54" bestFit="1" customWidth="1"/>
    <col min="7947" max="7947" width="21.7109375" style="54" bestFit="1" customWidth="1"/>
    <col min="7948" max="8192" width="11.42578125" style="54"/>
    <col min="8193" max="8194" width="4.28515625" style="54" customWidth="1"/>
    <col min="8195" max="8195" width="5.5703125" style="54" customWidth="1"/>
    <col min="8196" max="8196" width="5.28515625" style="54" customWidth="1"/>
    <col min="8197" max="8197" width="44.7109375" style="54" customWidth="1"/>
    <col min="8198" max="8198" width="15.85546875" style="54" bestFit="1" customWidth="1"/>
    <col min="8199" max="8199" width="17.28515625" style="54" customWidth="1"/>
    <col min="8200" max="8200" width="16.7109375" style="54" customWidth="1"/>
    <col min="8201" max="8201" width="11.42578125" style="54"/>
    <col min="8202" max="8202" width="16.28515625" style="54" bestFit="1" customWidth="1"/>
    <col min="8203" max="8203" width="21.7109375" style="54" bestFit="1" customWidth="1"/>
    <col min="8204" max="8448" width="11.42578125" style="54"/>
    <col min="8449" max="8450" width="4.28515625" style="54" customWidth="1"/>
    <col min="8451" max="8451" width="5.5703125" style="54" customWidth="1"/>
    <col min="8452" max="8452" width="5.28515625" style="54" customWidth="1"/>
    <col min="8453" max="8453" width="44.7109375" style="54" customWidth="1"/>
    <col min="8454" max="8454" width="15.85546875" style="54" bestFit="1" customWidth="1"/>
    <col min="8455" max="8455" width="17.28515625" style="54" customWidth="1"/>
    <col min="8456" max="8456" width="16.7109375" style="54" customWidth="1"/>
    <col min="8457" max="8457" width="11.42578125" style="54"/>
    <col min="8458" max="8458" width="16.28515625" style="54" bestFit="1" customWidth="1"/>
    <col min="8459" max="8459" width="21.7109375" style="54" bestFit="1" customWidth="1"/>
    <col min="8460" max="8704" width="11.42578125" style="54"/>
    <col min="8705" max="8706" width="4.28515625" style="54" customWidth="1"/>
    <col min="8707" max="8707" width="5.5703125" style="54" customWidth="1"/>
    <col min="8708" max="8708" width="5.28515625" style="54" customWidth="1"/>
    <col min="8709" max="8709" width="44.7109375" style="54" customWidth="1"/>
    <col min="8710" max="8710" width="15.85546875" style="54" bestFit="1" customWidth="1"/>
    <col min="8711" max="8711" width="17.28515625" style="54" customWidth="1"/>
    <col min="8712" max="8712" width="16.7109375" style="54" customWidth="1"/>
    <col min="8713" max="8713" width="11.42578125" style="54"/>
    <col min="8714" max="8714" width="16.28515625" style="54" bestFit="1" customWidth="1"/>
    <col min="8715" max="8715" width="21.7109375" style="54" bestFit="1" customWidth="1"/>
    <col min="8716" max="8960" width="11.42578125" style="54"/>
    <col min="8961" max="8962" width="4.28515625" style="54" customWidth="1"/>
    <col min="8963" max="8963" width="5.5703125" style="54" customWidth="1"/>
    <col min="8964" max="8964" width="5.28515625" style="54" customWidth="1"/>
    <col min="8965" max="8965" width="44.7109375" style="54" customWidth="1"/>
    <col min="8966" max="8966" width="15.85546875" style="54" bestFit="1" customWidth="1"/>
    <col min="8967" max="8967" width="17.28515625" style="54" customWidth="1"/>
    <col min="8968" max="8968" width="16.7109375" style="54" customWidth="1"/>
    <col min="8969" max="8969" width="11.42578125" style="54"/>
    <col min="8970" max="8970" width="16.28515625" style="54" bestFit="1" customWidth="1"/>
    <col min="8971" max="8971" width="21.7109375" style="54" bestFit="1" customWidth="1"/>
    <col min="8972" max="9216" width="11.42578125" style="54"/>
    <col min="9217" max="9218" width="4.28515625" style="54" customWidth="1"/>
    <col min="9219" max="9219" width="5.5703125" style="54" customWidth="1"/>
    <col min="9220" max="9220" width="5.28515625" style="54" customWidth="1"/>
    <col min="9221" max="9221" width="44.7109375" style="54" customWidth="1"/>
    <col min="9222" max="9222" width="15.85546875" style="54" bestFit="1" customWidth="1"/>
    <col min="9223" max="9223" width="17.28515625" style="54" customWidth="1"/>
    <col min="9224" max="9224" width="16.7109375" style="54" customWidth="1"/>
    <col min="9225" max="9225" width="11.42578125" style="54"/>
    <col min="9226" max="9226" width="16.28515625" style="54" bestFit="1" customWidth="1"/>
    <col min="9227" max="9227" width="21.7109375" style="54" bestFit="1" customWidth="1"/>
    <col min="9228" max="9472" width="11.42578125" style="54"/>
    <col min="9473" max="9474" width="4.28515625" style="54" customWidth="1"/>
    <col min="9475" max="9475" width="5.5703125" style="54" customWidth="1"/>
    <col min="9476" max="9476" width="5.28515625" style="54" customWidth="1"/>
    <col min="9477" max="9477" width="44.7109375" style="54" customWidth="1"/>
    <col min="9478" max="9478" width="15.85546875" style="54" bestFit="1" customWidth="1"/>
    <col min="9479" max="9479" width="17.28515625" style="54" customWidth="1"/>
    <col min="9480" max="9480" width="16.7109375" style="54" customWidth="1"/>
    <col min="9481" max="9481" width="11.42578125" style="54"/>
    <col min="9482" max="9482" width="16.28515625" style="54" bestFit="1" customWidth="1"/>
    <col min="9483" max="9483" width="21.7109375" style="54" bestFit="1" customWidth="1"/>
    <col min="9484" max="9728" width="11.42578125" style="54"/>
    <col min="9729" max="9730" width="4.28515625" style="54" customWidth="1"/>
    <col min="9731" max="9731" width="5.5703125" style="54" customWidth="1"/>
    <col min="9732" max="9732" width="5.28515625" style="54" customWidth="1"/>
    <col min="9733" max="9733" width="44.7109375" style="54" customWidth="1"/>
    <col min="9734" max="9734" width="15.85546875" style="54" bestFit="1" customWidth="1"/>
    <col min="9735" max="9735" width="17.28515625" style="54" customWidth="1"/>
    <col min="9736" max="9736" width="16.7109375" style="54" customWidth="1"/>
    <col min="9737" max="9737" width="11.42578125" style="54"/>
    <col min="9738" max="9738" width="16.28515625" style="54" bestFit="1" customWidth="1"/>
    <col min="9739" max="9739" width="21.7109375" style="54" bestFit="1" customWidth="1"/>
    <col min="9740" max="9984" width="11.42578125" style="54"/>
    <col min="9985" max="9986" width="4.28515625" style="54" customWidth="1"/>
    <col min="9987" max="9987" width="5.5703125" style="54" customWidth="1"/>
    <col min="9988" max="9988" width="5.28515625" style="54" customWidth="1"/>
    <col min="9989" max="9989" width="44.7109375" style="54" customWidth="1"/>
    <col min="9990" max="9990" width="15.85546875" style="54" bestFit="1" customWidth="1"/>
    <col min="9991" max="9991" width="17.28515625" style="54" customWidth="1"/>
    <col min="9992" max="9992" width="16.7109375" style="54" customWidth="1"/>
    <col min="9993" max="9993" width="11.42578125" style="54"/>
    <col min="9994" max="9994" width="16.28515625" style="54" bestFit="1" customWidth="1"/>
    <col min="9995" max="9995" width="21.7109375" style="54" bestFit="1" customWidth="1"/>
    <col min="9996" max="10240" width="11.42578125" style="54"/>
    <col min="10241" max="10242" width="4.28515625" style="54" customWidth="1"/>
    <col min="10243" max="10243" width="5.5703125" style="54" customWidth="1"/>
    <col min="10244" max="10244" width="5.28515625" style="54" customWidth="1"/>
    <col min="10245" max="10245" width="44.7109375" style="54" customWidth="1"/>
    <col min="10246" max="10246" width="15.85546875" style="54" bestFit="1" customWidth="1"/>
    <col min="10247" max="10247" width="17.28515625" style="54" customWidth="1"/>
    <col min="10248" max="10248" width="16.7109375" style="54" customWidth="1"/>
    <col min="10249" max="10249" width="11.42578125" style="54"/>
    <col min="10250" max="10250" width="16.28515625" style="54" bestFit="1" customWidth="1"/>
    <col min="10251" max="10251" width="21.7109375" style="54" bestFit="1" customWidth="1"/>
    <col min="10252" max="10496" width="11.42578125" style="54"/>
    <col min="10497" max="10498" width="4.28515625" style="54" customWidth="1"/>
    <col min="10499" max="10499" width="5.5703125" style="54" customWidth="1"/>
    <col min="10500" max="10500" width="5.28515625" style="54" customWidth="1"/>
    <col min="10501" max="10501" width="44.7109375" style="54" customWidth="1"/>
    <col min="10502" max="10502" width="15.85546875" style="54" bestFit="1" customWidth="1"/>
    <col min="10503" max="10503" width="17.28515625" style="54" customWidth="1"/>
    <col min="10504" max="10504" width="16.7109375" style="54" customWidth="1"/>
    <col min="10505" max="10505" width="11.42578125" style="54"/>
    <col min="10506" max="10506" width="16.28515625" style="54" bestFit="1" customWidth="1"/>
    <col min="10507" max="10507" width="21.7109375" style="54" bestFit="1" customWidth="1"/>
    <col min="10508" max="10752" width="11.42578125" style="54"/>
    <col min="10753" max="10754" width="4.28515625" style="54" customWidth="1"/>
    <col min="10755" max="10755" width="5.5703125" style="54" customWidth="1"/>
    <col min="10756" max="10756" width="5.28515625" style="54" customWidth="1"/>
    <col min="10757" max="10757" width="44.7109375" style="54" customWidth="1"/>
    <col min="10758" max="10758" width="15.85546875" style="54" bestFit="1" customWidth="1"/>
    <col min="10759" max="10759" width="17.28515625" style="54" customWidth="1"/>
    <col min="10760" max="10760" width="16.7109375" style="54" customWidth="1"/>
    <col min="10761" max="10761" width="11.42578125" style="54"/>
    <col min="10762" max="10762" width="16.28515625" style="54" bestFit="1" customWidth="1"/>
    <col min="10763" max="10763" width="21.7109375" style="54" bestFit="1" customWidth="1"/>
    <col min="10764" max="11008" width="11.42578125" style="54"/>
    <col min="11009" max="11010" width="4.28515625" style="54" customWidth="1"/>
    <col min="11011" max="11011" width="5.5703125" style="54" customWidth="1"/>
    <col min="11012" max="11012" width="5.28515625" style="54" customWidth="1"/>
    <col min="11013" max="11013" width="44.7109375" style="54" customWidth="1"/>
    <col min="11014" max="11014" width="15.85546875" style="54" bestFit="1" customWidth="1"/>
    <col min="11015" max="11015" width="17.28515625" style="54" customWidth="1"/>
    <col min="11016" max="11016" width="16.7109375" style="54" customWidth="1"/>
    <col min="11017" max="11017" width="11.42578125" style="54"/>
    <col min="11018" max="11018" width="16.28515625" style="54" bestFit="1" customWidth="1"/>
    <col min="11019" max="11019" width="21.7109375" style="54" bestFit="1" customWidth="1"/>
    <col min="11020" max="11264" width="11.42578125" style="54"/>
    <col min="11265" max="11266" width="4.28515625" style="54" customWidth="1"/>
    <col min="11267" max="11267" width="5.5703125" style="54" customWidth="1"/>
    <col min="11268" max="11268" width="5.28515625" style="54" customWidth="1"/>
    <col min="11269" max="11269" width="44.7109375" style="54" customWidth="1"/>
    <col min="11270" max="11270" width="15.85546875" style="54" bestFit="1" customWidth="1"/>
    <col min="11271" max="11271" width="17.28515625" style="54" customWidth="1"/>
    <col min="11272" max="11272" width="16.7109375" style="54" customWidth="1"/>
    <col min="11273" max="11273" width="11.42578125" style="54"/>
    <col min="11274" max="11274" width="16.28515625" style="54" bestFit="1" customWidth="1"/>
    <col min="11275" max="11275" width="21.7109375" style="54" bestFit="1" customWidth="1"/>
    <col min="11276" max="11520" width="11.42578125" style="54"/>
    <col min="11521" max="11522" width="4.28515625" style="54" customWidth="1"/>
    <col min="11523" max="11523" width="5.5703125" style="54" customWidth="1"/>
    <col min="11524" max="11524" width="5.28515625" style="54" customWidth="1"/>
    <col min="11525" max="11525" width="44.7109375" style="54" customWidth="1"/>
    <col min="11526" max="11526" width="15.85546875" style="54" bestFit="1" customWidth="1"/>
    <col min="11527" max="11527" width="17.28515625" style="54" customWidth="1"/>
    <col min="11528" max="11528" width="16.7109375" style="54" customWidth="1"/>
    <col min="11529" max="11529" width="11.42578125" style="54"/>
    <col min="11530" max="11530" width="16.28515625" style="54" bestFit="1" customWidth="1"/>
    <col min="11531" max="11531" width="21.7109375" style="54" bestFit="1" customWidth="1"/>
    <col min="11532" max="11776" width="11.42578125" style="54"/>
    <col min="11777" max="11778" width="4.28515625" style="54" customWidth="1"/>
    <col min="11779" max="11779" width="5.5703125" style="54" customWidth="1"/>
    <col min="11780" max="11780" width="5.28515625" style="54" customWidth="1"/>
    <col min="11781" max="11781" width="44.7109375" style="54" customWidth="1"/>
    <col min="11782" max="11782" width="15.85546875" style="54" bestFit="1" customWidth="1"/>
    <col min="11783" max="11783" width="17.28515625" style="54" customWidth="1"/>
    <col min="11784" max="11784" width="16.7109375" style="54" customWidth="1"/>
    <col min="11785" max="11785" width="11.42578125" style="54"/>
    <col min="11786" max="11786" width="16.28515625" style="54" bestFit="1" customWidth="1"/>
    <col min="11787" max="11787" width="21.7109375" style="54" bestFit="1" customWidth="1"/>
    <col min="11788" max="12032" width="11.42578125" style="54"/>
    <col min="12033" max="12034" width="4.28515625" style="54" customWidth="1"/>
    <col min="12035" max="12035" width="5.5703125" style="54" customWidth="1"/>
    <col min="12036" max="12036" width="5.28515625" style="54" customWidth="1"/>
    <col min="12037" max="12037" width="44.7109375" style="54" customWidth="1"/>
    <col min="12038" max="12038" width="15.85546875" style="54" bestFit="1" customWidth="1"/>
    <col min="12039" max="12039" width="17.28515625" style="54" customWidth="1"/>
    <col min="12040" max="12040" width="16.7109375" style="54" customWidth="1"/>
    <col min="12041" max="12041" width="11.42578125" style="54"/>
    <col min="12042" max="12042" width="16.28515625" style="54" bestFit="1" customWidth="1"/>
    <col min="12043" max="12043" width="21.7109375" style="54" bestFit="1" customWidth="1"/>
    <col min="12044" max="12288" width="11.42578125" style="54"/>
    <col min="12289" max="12290" width="4.28515625" style="54" customWidth="1"/>
    <col min="12291" max="12291" width="5.5703125" style="54" customWidth="1"/>
    <col min="12292" max="12292" width="5.28515625" style="54" customWidth="1"/>
    <col min="12293" max="12293" width="44.7109375" style="54" customWidth="1"/>
    <col min="12294" max="12294" width="15.85546875" style="54" bestFit="1" customWidth="1"/>
    <col min="12295" max="12295" width="17.28515625" style="54" customWidth="1"/>
    <col min="12296" max="12296" width="16.7109375" style="54" customWidth="1"/>
    <col min="12297" max="12297" width="11.42578125" style="54"/>
    <col min="12298" max="12298" width="16.28515625" style="54" bestFit="1" customWidth="1"/>
    <col min="12299" max="12299" width="21.7109375" style="54" bestFit="1" customWidth="1"/>
    <col min="12300" max="12544" width="11.42578125" style="54"/>
    <col min="12545" max="12546" width="4.28515625" style="54" customWidth="1"/>
    <col min="12547" max="12547" width="5.5703125" style="54" customWidth="1"/>
    <col min="12548" max="12548" width="5.28515625" style="54" customWidth="1"/>
    <col min="12549" max="12549" width="44.7109375" style="54" customWidth="1"/>
    <col min="12550" max="12550" width="15.85546875" style="54" bestFit="1" customWidth="1"/>
    <col min="12551" max="12551" width="17.28515625" style="54" customWidth="1"/>
    <col min="12552" max="12552" width="16.7109375" style="54" customWidth="1"/>
    <col min="12553" max="12553" width="11.42578125" style="54"/>
    <col min="12554" max="12554" width="16.28515625" style="54" bestFit="1" customWidth="1"/>
    <col min="12555" max="12555" width="21.7109375" style="54" bestFit="1" customWidth="1"/>
    <col min="12556" max="12800" width="11.42578125" style="54"/>
    <col min="12801" max="12802" width="4.28515625" style="54" customWidth="1"/>
    <col min="12803" max="12803" width="5.5703125" style="54" customWidth="1"/>
    <col min="12804" max="12804" width="5.28515625" style="54" customWidth="1"/>
    <col min="12805" max="12805" width="44.7109375" style="54" customWidth="1"/>
    <col min="12806" max="12806" width="15.85546875" style="54" bestFit="1" customWidth="1"/>
    <col min="12807" max="12807" width="17.28515625" style="54" customWidth="1"/>
    <col min="12808" max="12808" width="16.7109375" style="54" customWidth="1"/>
    <col min="12809" max="12809" width="11.42578125" style="54"/>
    <col min="12810" max="12810" width="16.28515625" style="54" bestFit="1" customWidth="1"/>
    <col min="12811" max="12811" width="21.7109375" style="54" bestFit="1" customWidth="1"/>
    <col min="12812" max="13056" width="11.42578125" style="54"/>
    <col min="13057" max="13058" width="4.28515625" style="54" customWidth="1"/>
    <col min="13059" max="13059" width="5.5703125" style="54" customWidth="1"/>
    <col min="13060" max="13060" width="5.28515625" style="54" customWidth="1"/>
    <col min="13061" max="13061" width="44.7109375" style="54" customWidth="1"/>
    <col min="13062" max="13062" width="15.85546875" style="54" bestFit="1" customWidth="1"/>
    <col min="13063" max="13063" width="17.28515625" style="54" customWidth="1"/>
    <col min="13064" max="13064" width="16.7109375" style="54" customWidth="1"/>
    <col min="13065" max="13065" width="11.42578125" style="54"/>
    <col min="13066" max="13066" width="16.28515625" style="54" bestFit="1" customWidth="1"/>
    <col min="13067" max="13067" width="21.7109375" style="54" bestFit="1" customWidth="1"/>
    <col min="13068" max="13312" width="11.42578125" style="54"/>
    <col min="13313" max="13314" width="4.28515625" style="54" customWidth="1"/>
    <col min="13315" max="13315" width="5.5703125" style="54" customWidth="1"/>
    <col min="13316" max="13316" width="5.28515625" style="54" customWidth="1"/>
    <col min="13317" max="13317" width="44.7109375" style="54" customWidth="1"/>
    <col min="13318" max="13318" width="15.85546875" style="54" bestFit="1" customWidth="1"/>
    <col min="13319" max="13319" width="17.28515625" style="54" customWidth="1"/>
    <col min="13320" max="13320" width="16.7109375" style="54" customWidth="1"/>
    <col min="13321" max="13321" width="11.42578125" style="54"/>
    <col min="13322" max="13322" width="16.28515625" style="54" bestFit="1" customWidth="1"/>
    <col min="13323" max="13323" width="21.7109375" style="54" bestFit="1" customWidth="1"/>
    <col min="13324" max="13568" width="11.42578125" style="54"/>
    <col min="13569" max="13570" width="4.28515625" style="54" customWidth="1"/>
    <col min="13571" max="13571" width="5.5703125" style="54" customWidth="1"/>
    <col min="13572" max="13572" width="5.28515625" style="54" customWidth="1"/>
    <col min="13573" max="13573" width="44.7109375" style="54" customWidth="1"/>
    <col min="13574" max="13574" width="15.85546875" style="54" bestFit="1" customWidth="1"/>
    <col min="13575" max="13575" width="17.28515625" style="54" customWidth="1"/>
    <col min="13576" max="13576" width="16.7109375" style="54" customWidth="1"/>
    <col min="13577" max="13577" width="11.42578125" style="54"/>
    <col min="13578" max="13578" width="16.28515625" style="54" bestFit="1" customWidth="1"/>
    <col min="13579" max="13579" width="21.7109375" style="54" bestFit="1" customWidth="1"/>
    <col min="13580" max="13824" width="11.42578125" style="54"/>
    <col min="13825" max="13826" width="4.28515625" style="54" customWidth="1"/>
    <col min="13827" max="13827" width="5.5703125" style="54" customWidth="1"/>
    <col min="13828" max="13828" width="5.28515625" style="54" customWidth="1"/>
    <col min="13829" max="13829" width="44.7109375" style="54" customWidth="1"/>
    <col min="13830" max="13830" width="15.85546875" style="54" bestFit="1" customWidth="1"/>
    <col min="13831" max="13831" width="17.28515625" style="54" customWidth="1"/>
    <col min="13832" max="13832" width="16.7109375" style="54" customWidth="1"/>
    <col min="13833" max="13833" width="11.42578125" style="54"/>
    <col min="13834" max="13834" width="16.28515625" style="54" bestFit="1" customWidth="1"/>
    <col min="13835" max="13835" width="21.7109375" style="54" bestFit="1" customWidth="1"/>
    <col min="13836" max="14080" width="11.42578125" style="54"/>
    <col min="14081" max="14082" width="4.28515625" style="54" customWidth="1"/>
    <col min="14083" max="14083" width="5.5703125" style="54" customWidth="1"/>
    <col min="14084" max="14084" width="5.28515625" style="54" customWidth="1"/>
    <col min="14085" max="14085" width="44.7109375" style="54" customWidth="1"/>
    <col min="14086" max="14086" width="15.85546875" style="54" bestFit="1" customWidth="1"/>
    <col min="14087" max="14087" width="17.28515625" style="54" customWidth="1"/>
    <col min="14088" max="14088" width="16.7109375" style="54" customWidth="1"/>
    <col min="14089" max="14089" width="11.42578125" style="54"/>
    <col min="14090" max="14090" width="16.28515625" style="54" bestFit="1" customWidth="1"/>
    <col min="14091" max="14091" width="21.7109375" style="54" bestFit="1" customWidth="1"/>
    <col min="14092" max="14336" width="11.42578125" style="54"/>
    <col min="14337" max="14338" width="4.28515625" style="54" customWidth="1"/>
    <col min="14339" max="14339" width="5.5703125" style="54" customWidth="1"/>
    <col min="14340" max="14340" width="5.28515625" style="54" customWidth="1"/>
    <col min="14341" max="14341" width="44.7109375" style="54" customWidth="1"/>
    <col min="14342" max="14342" width="15.85546875" style="54" bestFit="1" customWidth="1"/>
    <col min="14343" max="14343" width="17.28515625" style="54" customWidth="1"/>
    <col min="14344" max="14344" width="16.7109375" style="54" customWidth="1"/>
    <col min="14345" max="14345" width="11.42578125" style="54"/>
    <col min="14346" max="14346" width="16.28515625" style="54" bestFit="1" customWidth="1"/>
    <col min="14347" max="14347" width="21.7109375" style="54" bestFit="1" customWidth="1"/>
    <col min="14348" max="14592" width="11.42578125" style="54"/>
    <col min="14593" max="14594" width="4.28515625" style="54" customWidth="1"/>
    <col min="14595" max="14595" width="5.5703125" style="54" customWidth="1"/>
    <col min="14596" max="14596" width="5.28515625" style="54" customWidth="1"/>
    <col min="14597" max="14597" width="44.7109375" style="54" customWidth="1"/>
    <col min="14598" max="14598" width="15.85546875" style="54" bestFit="1" customWidth="1"/>
    <col min="14599" max="14599" width="17.28515625" style="54" customWidth="1"/>
    <col min="14600" max="14600" width="16.7109375" style="54" customWidth="1"/>
    <col min="14601" max="14601" width="11.42578125" style="54"/>
    <col min="14602" max="14602" width="16.28515625" style="54" bestFit="1" customWidth="1"/>
    <col min="14603" max="14603" width="21.7109375" style="54" bestFit="1" customWidth="1"/>
    <col min="14604" max="14848" width="11.42578125" style="54"/>
    <col min="14849" max="14850" width="4.28515625" style="54" customWidth="1"/>
    <col min="14851" max="14851" width="5.5703125" style="54" customWidth="1"/>
    <col min="14852" max="14852" width="5.28515625" style="54" customWidth="1"/>
    <col min="14853" max="14853" width="44.7109375" style="54" customWidth="1"/>
    <col min="14854" max="14854" width="15.85546875" style="54" bestFit="1" customWidth="1"/>
    <col min="14855" max="14855" width="17.28515625" style="54" customWidth="1"/>
    <col min="14856" max="14856" width="16.7109375" style="54" customWidth="1"/>
    <col min="14857" max="14857" width="11.42578125" style="54"/>
    <col min="14858" max="14858" width="16.28515625" style="54" bestFit="1" customWidth="1"/>
    <col min="14859" max="14859" width="21.7109375" style="54" bestFit="1" customWidth="1"/>
    <col min="14860" max="15104" width="11.42578125" style="54"/>
    <col min="15105" max="15106" width="4.28515625" style="54" customWidth="1"/>
    <col min="15107" max="15107" width="5.5703125" style="54" customWidth="1"/>
    <col min="15108" max="15108" width="5.28515625" style="54" customWidth="1"/>
    <col min="15109" max="15109" width="44.7109375" style="54" customWidth="1"/>
    <col min="15110" max="15110" width="15.85546875" style="54" bestFit="1" customWidth="1"/>
    <col min="15111" max="15111" width="17.28515625" style="54" customWidth="1"/>
    <col min="15112" max="15112" width="16.7109375" style="54" customWidth="1"/>
    <col min="15113" max="15113" width="11.42578125" style="54"/>
    <col min="15114" max="15114" width="16.28515625" style="54" bestFit="1" customWidth="1"/>
    <col min="15115" max="15115" width="21.7109375" style="54" bestFit="1" customWidth="1"/>
    <col min="15116" max="15360" width="11.42578125" style="54"/>
    <col min="15361" max="15362" width="4.28515625" style="54" customWidth="1"/>
    <col min="15363" max="15363" width="5.5703125" style="54" customWidth="1"/>
    <col min="15364" max="15364" width="5.28515625" style="54" customWidth="1"/>
    <col min="15365" max="15365" width="44.7109375" style="54" customWidth="1"/>
    <col min="15366" max="15366" width="15.85546875" style="54" bestFit="1" customWidth="1"/>
    <col min="15367" max="15367" width="17.28515625" style="54" customWidth="1"/>
    <col min="15368" max="15368" width="16.7109375" style="54" customWidth="1"/>
    <col min="15369" max="15369" width="11.42578125" style="54"/>
    <col min="15370" max="15370" width="16.28515625" style="54" bestFit="1" customWidth="1"/>
    <col min="15371" max="15371" width="21.7109375" style="54" bestFit="1" customWidth="1"/>
    <col min="15372" max="15616" width="11.42578125" style="54"/>
    <col min="15617" max="15618" width="4.28515625" style="54" customWidth="1"/>
    <col min="15619" max="15619" width="5.5703125" style="54" customWidth="1"/>
    <col min="15620" max="15620" width="5.28515625" style="54" customWidth="1"/>
    <col min="15621" max="15621" width="44.7109375" style="54" customWidth="1"/>
    <col min="15622" max="15622" width="15.85546875" style="54" bestFit="1" customWidth="1"/>
    <col min="15623" max="15623" width="17.28515625" style="54" customWidth="1"/>
    <col min="15624" max="15624" width="16.7109375" style="54" customWidth="1"/>
    <col min="15625" max="15625" width="11.42578125" style="54"/>
    <col min="15626" max="15626" width="16.28515625" style="54" bestFit="1" customWidth="1"/>
    <col min="15627" max="15627" width="21.7109375" style="54" bestFit="1" customWidth="1"/>
    <col min="15628" max="15872" width="11.42578125" style="54"/>
    <col min="15873" max="15874" width="4.28515625" style="54" customWidth="1"/>
    <col min="15875" max="15875" width="5.5703125" style="54" customWidth="1"/>
    <col min="15876" max="15876" width="5.28515625" style="54" customWidth="1"/>
    <col min="15877" max="15877" width="44.7109375" style="54" customWidth="1"/>
    <col min="15878" max="15878" width="15.85546875" style="54" bestFit="1" customWidth="1"/>
    <col min="15879" max="15879" width="17.28515625" style="54" customWidth="1"/>
    <col min="15880" max="15880" width="16.7109375" style="54" customWidth="1"/>
    <col min="15881" max="15881" width="11.42578125" style="54"/>
    <col min="15882" max="15882" width="16.28515625" style="54" bestFit="1" customWidth="1"/>
    <col min="15883" max="15883" width="21.7109375" style="54" bestFit="1" customWidth="1"/>
    <col min="15884" max="16128" width="11.42578125" style="54"/>
    <col min="16129" max="16130" width="4.28515625" style="54" customWidth="1"/>
    <col min="16131" max="16131" width="5.5703125" style="54" customWidth="1"/>
    <col min="16132" max="16132" width="5.28515625" style="54" customWidth="1"/>
    <col min="16133" max="16133" width="44.7109375" style="54" customWidth="1"/>
    <col min="16134" max="16134" width="15.85546875" style="54" bestFit="1" customWidth="1"/>
    <col min="16135" max="16135" width="17.28515625" style="54" customWidth="1"/>
    <col min="16136" max="16136" width="16.7109375" style="54" customWidth="1"/>
    <col min="16137" max="16137" width="11.42578125" style="54"/>
    <col min="16138" max="16138" width="16.28515625" style="54" bestFit="1" customWidth="1"/>
    <col min="16139" max="16139" width="21.7109375" style="54" bestFit="1" customWidth="1"/>
    <col min="16140" max="16384" width="11.42578125" style="54"/>
  </cols>
  <sheetData>
    <row r="2" spans="1:10" ht="15" x14ac:dyDescent="0.25">
      <c r="A2" s="195"/>
      <c r="B2" s="195"/>
      <c r="C2" s="195"/>
      <c r="D2" s="195"/>
      <c r="E2" s="195"/>
      <c r="F2" s="195"/>
      <c r="G2" s="195"/>
      <c r="H2" s="195"/>
    </row>
    <row r="3" spans="1:10" ht="48" customHeight="1" x14ac:dyDescent="0.2">
      <c r="A3" s="196" t="s">
        <v>378</v>
      </c>
      <c r="B3" s="196"/>
      <c r="C3" s="196"/>
      <c r="D3" s="196"/>
      <c r="E3" s="196"/>
      <c r="F3" s="196"/>
      <c r="G3" s="196"/>
      <c r="H3" s="196"/>
    </row>
    <row r="4" spans="1:10" s="124" customFormat="1" ht="26.25" customHeight="1" x14ac:dyDescent="0.2">
      <c r="A4" s="196" t="s">
        <v>35</v>
      </c>
      <c r="B4" s="196"/>
      <c r="C4" s="196"/>
      <c r="D4" s="196"/>
      <c r="E4" s="196"/>
      <c r="F4" s="196"/>
      <c r="G4" s="197"/>
      <c r="H4" s="197"/>
    </row>
    <row r="5" spans="1:10" ht="15.75" customHeight="1" x14ac:dyDescent="0.25">
      <c r="A5" s="125"/>
      <c r="B5" s="126"/>
      <c r="C5" s="126"/>
      <c r="D5" s="126"/>
      <c r="E5" s="126"/>
    </row>
    <row r="6" spans="1:10" ht="27.75" customHeight="1" x14ac:dyDescent="0.25">
      <c r="A6" s="127"/>
      <c r="B6" s="128"/>
      <c r="C6" s="128"/>
      <c r="D6" s="129"/>
      <c r="E6" s="130"/>
      <c r="F6" s="131" t="s">
        <v>379</v>
      </c>
      <c r="G6" s="131" t="s">
        <v>380</v>
      </c>
      <c r="H6" s="132" t="s">
        <v>381</v>
      </c>
      <c r="I6" s="133"/>
    </row>
    <row r="7" spans="1:10" ht="27.75" customHeight="1" x14ac:dyDescent="0.25">
      <c r="A7" s="198" t="s">
        <v>37</v>
      </c>
      <c r="B7" s="199"/>
      <c r="C7" s="199"/>
      <c r="D7" s="199"/>
      <c r="E7" s="200"/>
      <c r="F7" s="134">
        <v>9307300</v>
      </c>
      <c r="G7" s="134">
        <v>9325300</v>
      </c>
      <c r="H7" s="134">
        <v>9307300</v>
      </c>
      <c r="I7" s="135"/>
    </row>
    <row r="8" spans="1:10" ht="22.5" customHeight="1" x14ac:dyDescent="0.25">
      <c r="A8" s="201" t="s">
        <v>0</v>
      </c>
      <c r="B8" s="202"/>
      <c r="C8" s="202"/>
      <c r="D8" s="202"/>
      <c r="E8" s="203"/>
      <c r="F8" s="136">
        <v>9302300</v>
      </c>
      <c r="G8" s="136">
        <v>9320300</v>
      </c>
      <c r="H8" s="136">
        <v>9302300</v>
      </c>
    </row>
    <row r="9" spans="1:10" ht="22.5" customHeight="1" x14ac:dyDescent="0.25">
      <c r="A9" s="204" t="s">
        <v>294</v>
      </c>
      <c r="B9" s="203"/>
      <c r="C9" s="203"/>
      <c r="D9" s="203"/>
      <c r="E9" s="203"/>
      <c r="F9" s="136">
        <v>5000</v>
      </c>
      <c r="G9" s="136">
        <v>5000</v>
      </c>
      <c r="H9" s="136">
        <v>5000</v>
      </c>
    </row>
    <row r="10" spans="1:10" ht="22.5" customHeight="1" x14ac:dyDescent="0.25">
      <c r="A10" s="137" t="s">
        <v>38</v>
      </c>
      <c r="B10" s="138"/>
      <c r="C10" s="138"/>
      <c r="D10" s="138"/>
      <c r="E10" s="138"/>
      <c r="F10" s="134">
        <v>9307300</v>
      </c>
      <c r="G10" s="134">
        <v>9325300</v>
      </c>
      <c r="H10" s="134">
        <v>9307300</v>
      </c>
    </row>
    <row r="11" spans="1:10" ht="22.5" customHeight="1" x14ac:dyDescent="0.25">
      <c r="A11" s="205" t="s">
        <v>1</v>
      </c>
      <c r="B11" s="202"/>
      <c r="C11" s="202"/>
      <c r="D11" s="202"/>
      <c r="E11" s="206"/>
      <c r="F11" s="136">
        <v>9292300</v>
      </c>
      <c r="G11" s="136">
        <v>9310300</v>
      </c>
      <c r="H11" s="139">
        <v>9292300</v>
      </c>
      <c r="I11" s="39"/>
      <c r="J11" s="39"/>
    </row>
    <row r="12" spans="1:10" ht="22.5" customHeight="1" x14ac:dyDescent="0.25">
      <c r="A12" s="207" t="s">
        <v>330</v>
      </c>
      <c r="B12" s="203"/>
      <c r="C12" s="203"/>
      <c r="D12" s="203"/>
      <c r="E12" s="203"/>
      <c r="F12" s="140">
        <v>15000</v>
      </c>
      <c r="G12" s="140">
        <v>15000</v>
      </c>
      <c r="H12" s="139">
        <v>15000</v>
      </c>
      <c r="I12" s="39"/>
      <c r="J12" s="39"/>
    </row>
    <row r="13" spans="1:10" ht="22.5" customHeight="1" x14ac:dyDescent="0.25">
      <c r="A13" s="208" t="s">
        <v>2</v>
      </c>
      <c r="B13" s="199"/>
      <c r="C13" s="199"/>
      <c r="D13" s="199"/>
      <c r="E13" s="199"/>
      <c r="F13" s="141">
        <f>+F7-F10</f>
        <v>0</v>
      </c>
      <c r="G13" s="141">
        <f>+G7-G10</f>
        <v>0</v>
      </c>
      <c r="H13" s="141">
        <f>+H7-H10</f>
        <v>0</v>
      </c>
      <c r="J13" s="39"/>
    </row>
    <row r="14" spans="1:10" ht="25.5" customHeight="1" x14ac:dyDescent="0.2">
      <c r="A14" s="196"/>
      <c r="B14" s="209"/>
      <c r="C14" s="209"/>
      <c r="D14" s="209"/>
      <c r="E14" s="209"/>
      <c r="F14" s="210"/>
      <c r="G14" s="210"/>
      <c r="H14" s="210"/>
    </row>
    <row r="15" spans="1:10" ht="27.75" customHeight="1" x14ac:dyDescent="0.25">
      <c r="A15" s="127"/>
      <c r="B15" s="128"/>
      <c r="C15" s="128"/>
      <c r="D15" s="129"/>
      <c r="E15" s="130"/>
      <c r="F15" s="131" t="s">
        <v>379</v>
      </c>
      <c r="G15" s="131" t="s">
        <v>380</v>
      </c>
      <c r="H15" s="132" t="s">
        <v>381</v>
      </c>
      <c r="J15" s="39"/>
    </row>
    <row r="16" spans="1:10" ht="30.75" customHeight="1" x14ac:dyDescent="0.25">
      <c r="A16" s="211" t="s">
        <v>331</v>
      </c>
      <c r="B16" s="212"/>
      <c r="C16" s="212"/>
      <c r="D16" s="212"/>
      <c r="E16" s="213"/>
      <c r="F16" s="142"/>
      <c r="G16" s="142"/>
      <c r="H16" s="143"/>
      <c r="J16" s="39"/>
    </row>
    <row r="17" spans="1:11" ht="34.5" customHeight="1" x14ac:dyDescent="0.25">
      <c r="A17" s="192" t="s">
        <v>332</v>
      </c>
      <c r="B17" s="193"/>
      <c r="C17" s="193"/>
      <c r="D17" s="193"/>
      <c r="E17" s="194"/>
      <c r="F17" s="144"/>
      <c r="G17" s="144"/>
      <c r="H17" s="141"/>
      <c r="J17" s="39"/>
    </row>
    <row r="18" spans="1:11" s="145" customFormat="1" ht="25.5" customHeight="1" x14ac:dyDescent="0.25">
      <c r="A18" s="216"/>
      <c r="B18" s="209"/>
      <c r="C18" s="209"/>
      <c r="D18" s="209"/>
      <c r="E18" s="209"/>
      <c r="F18" s="210"/>
      <c r="G18" s="210"/>
      <c r="H18" s="210"/>
      <c r="J18" s="146"/>
    </row>
    <row r="19" spans="1:11" s="145" customFormat="1" ht="27.75" customHeight="1" x14ac:dyDescent="0.25">
      <c r="A19" s="127"/>
      <c r="B19" s="128"/>
      <c r="C19" s="128"/>
      <c r="D19" s="129"/>
      <c r="E19" s="130"/>
      <c r="F19" s="131" t="s">
        <v>379</v>
      </c>
      <c r="G19" s="131" t="s">
        <v>380</v>
      </c>
      <c r="H19" s="132" t="s">
        <v>381</v>
      </c>
      <c r="J19" s="146"/>
      <c r="K19" s="146"/>
    </row>
    <row r="20" spans="1:11" s="145" customFormat="1" ht="22.5" customHeight="1" x14ac:dyDescent="0.25">
      <c r="A20" s="201" t="s">
        <v>3</v>
      </c>
      <c r="B20" s="202"/>
      <c r="C20" s="202"/>
      <c r="D20" s="202"/>
      <c r="E20" s="202"/>
      <c r="F20" s="140"/>
      <c r="G20" s="140"/>
      <c r="H20" s="140"/>
      <c r="J20" s="146"/>
    </row>
    <row r="21" spans="1:11" s="145" customFormat="1" ht="33.75" customHeight="1" x14ac:dyDescent="0.25">
      <c r="A21" s="201" t="s">
        <v>4</v>
      </c>
      <c r="B21" s="202"/>
      <c r="C21" s="202"/>
      <c r="D21" s="202"/>
      <c r="E21" s="202"/>
      <c r="F21" s="140"/>
      <c r="G21" s="140"/>
      <c r="H21" s="140"/>
    </row>
    <row r="22" spans="1:11" s="145" customFormat="1" ht="22.5" customHeight="1" x14ac:dyDescent="0.25">
      <c r="A22" s="208" t="s">
        <v>5</v>
      </c>
      <c r="B22" s="199"/>
      <c r="C22" s="199"/>
      <c r="D22" s="199"/>
      <c r="E22" s="199"/>
      <c r="F22" s="134">
        <f>F20-F21</f>
        <v>0</v>
      </c>
      <c r="G22" s="134">
        <f>G20-G21</f>
        <v>0</v>
      </c>
      <c r="H22" s="134">
        <f>H20-H21</f>
        <v>0</v>
      </c>
      <c r="J22" s="147"/>
      <c r="K22" s="146"/>
    </row>
    <row r="23" spans="1:11" s="145" customFormat="1" ht="25.5" customHeight="1" x14ac:dyDescent="0.25">
      <c r="A23" s="216"/>
      <c r="B23" s="209"/>
      <c r="C23" s="209"/>
      <c r="D23" s="209"/>
      <c r="E23" s="209"/>
      <c r="F23" s="210"/>
      <c r="G23" s="210"/>
      <c r="H23" s="210"/>
    </row>
    <row r="24" spans="1:11" s="145" customFormat="1" ht="22.5" customHeight="1" x14ac:dyDescent="0.25">
      <c r="A24" s="205" t="s">
        <v>6</v>
      </c>
      <c r="B24" s="202"/>
      <c r="C24" s="202"/>
      <c r="D24" s="202"/>
      <c r="E24" s="202"/>
      <c r="F24" s="140">
        <f>IF((F13+F17+F22)&lt;&gt;0,"NESLAGANJE ZBROJA",(F13+F17+F22))</f>
        <v>0</v>
      </c>
      <c r="G24" s="140">
        <f>IF((G13+G17+G22)&lt;&gt;0,"NESLAGANJE ZBROJA",(G13+G17+G22))</f>
        <v>0</v>
      </c>
      <c r="H24" s="140">
        <f>IF((H13+H17+H22)&lt;&gt;0,"NESLAGANJE ZBROJA",(H13+H17+H22))</f>
        <v>0</v>
      </c>
    </row>
    <row r="25" spans="1:11" s="145" customFormat="1" ht="18" customHeight="1" x14ac:dyDescent="0.25">
      <c r="A25" s="148"/>
      <c r="B25" s="126"/>
      <c r="C25" s="126"/>
      <c r="D25" s="126"/>
      <c r="E25" s="126"/>
    </row>
    <row r="26" spans="1:11" ht="42" customHeight="1" x14ac:dyDescent="0.25">
      <c r="A26" s="214" t="s">
        <v>333</v>
      </c>
      <c r="B26" s="215"/>
      <c r="C26" s="215"/>
      <c r="D26" s="215"/>
      <c r="E26" s="215"/>
      <c r="F26" s="215"/>
      <c r="G26" s="215"/>
      <c r="H26" s="215"/>
    </row>
    <row r="27" spans="1:11" x14ac:dyDescent="0.2">
      <c r="E27" s="149"/>
    </row>
    <row r="31" spans="1:11" x14ac:dyDescent="0.2">
      <c r="F31" s="39"/>
      <c r="G31" s="39"/>
      <c r="H31" s="39"/>
    </row>
    <row r="32" spans="1:11" x14ac:dyDescent="0.2">
      <c r="F32" s="39"/>
      <c r="G32" s="39"/>
      <c r="H32" s="39"/>
    </row>
    <row r="33" spans="5:8" x14ac:dyDescent="0.2">
      <c r="E33" s="150"/>
      <c r="F33" s="41"/>
      <c r="G33" s="41"/>
      <c r="H33" s="41"/>
    </row>
    <row r="34" spans="5:8" x14ac:dyDescent="0.2">
      <c r="E34" s="150"/>
      <c r="F34" s="39"/>
      <c r="G34" s="39"/>
      <c r="H34" s="39"/>
    </row>
    <row r="35" spans="5:8" x14ac:dyDescent="0.2">
      <c r="E35" s="150"/>
      <c r="F35" s="39"/>
      <c r="G35" s="39"/>
      <c r="H35" s="39"/>
    </row>
    <row r="36" spans="5:8" x14ac:dyDescent="0.2">
      <c r="E36" s="150"/>
      <c r="F36" s="39"/>
      <c r="G36" s="39"/>
      <c r="H36" s="39"/>
    </row>
    <row r="37" spans="5:8" x14ac:dyDescent="0.2">
      <c r="E37" s="150"/>
      <c r="F37" s="39"/>
      <c r="G37" s="39"/>
      <c r="H37" s="39"/>
    </row>
    <row r="38" spans="5:8" x14ac:dyDescent="0.2">
      <c r="E38" s="150"/>
    </row>
    <row r="43" spans="5:8" x14ac:dyDescent="0.2">
      <c r="F43" s="39"/>
    </row>
    <row r="44" spans="5:8" x14ac:dyDescent="0.2">
      <c r="F44" s="39"/>
    </row>
    <row r="45" spans="5:8" x14ac:dyDescent="0.2">
      <c r="F45" s="39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showGridLines="0" topLeftCell="B1" zoomScaleNormal="100" workbookViewId="0">
      <selection activeCell="D3" sqref="D3:F3"/>
    </sheetView>
  </sheetViews>
  <sheetFormatPr defaultColWidth="9.140625" defaultRowHeight="12" x14ac:dyDescent="0.2"/>
  <cols>
    <col min="1" max="1" width="9.28515625" style="56" hidden="1" customWidth="1"/>
    <col min="2" max="2" width="11.28515625" style="63" customWidth="1"/>
    <col min="3" max="3" width="67" style="109" customWidth="1"/>
    <col min="4" max="6" width="15.7109375" style="73" customWidth="1"/>
    <col min="7" max="16384" width="9.140625" style="67"/>
  </cols>
  <sheetData>
    <row r="1" spans="1:6" s="188" customFormat="1" x14ac:dyDescent="0.2">
      <c r="A1" s="56"/>
      <c r="B1" s="63"/>
      <c r="C1" s="217" t="s">
        <v>366</v>
      </c>
      <c r="D1" s="218"/>
      <c r="E1" s="218"/>
      <c r="F1" s="218"/>
    </row>
    <row r="2" spans="1:6" ht="12.75" thickBot="1" x14ac:dyDescent="0.25">
      <c r="C2" s="67" t="s">
        <v>367</v>
      </c>
      <c r="D2" s="67"/>
      <c r="E2" s="67"/>
      <c r="F2" s="67"/>
    </row>
    <row r="3" spans="1:6" ht="39" thickBot="1" x14ac:dyDescent="0.25">
      <c r="A3" s="56" t="s">
        <v>40</v>
      </c>
      <c r="B3" s="66" t="s">
        <v>41</v>
      </c>
      <c r="C3" s="107" t="s">
        <v>19</v>
      </c>
      <c r="D3" s="68" t="s">
        <v>383</v>
      </c>
      <c r="E3" s="68" t="s">
        <v>334</v>
      </c>
      <c r="F3" s="68" t="s">
        <v>384</v>
      </c>
    </row>
    <row r="4" spans="1:6" s="59" customFormat="1" ht="12.75" x14ac:dyDescent="0.2">
      <c r="A4" s="57">
        <f>LEN(B4)</f>
        <v>1</v>
      </c>
      <c r="B4" s="64">
        <v>6</v>
      </c>
      <c r="C4" s="108" t="s">
        <v>229</v>
      </c>
      <c r="D4" s="58">
        <f>D5+D39+D56+D63+D73+D93</f>
        <v>9307300</v>
      </c>
      <c r="E4" s="58">
        <f>E5+E39+E56+E63+E73+E93</f>
        <v>9325300</v>
      </c>
      <c r="F4" s="58">
        <f>F5+F39+F56+F63+F73+F93</f>
        <v>9307300</v>
      </c>
    </row>
    <row r="5" spans="1:6" s="61" customFormat="1" ht="12.75" x14ac:dyDescent="0.2">
      <c r="A5" s="60">
        <f t="shared" ref="A5:A78" si="0">LEN(B5)</f>
        <v>2</v>
      </c>
      <c r="B5" s="64">
        <v>63</v>
      </c>
      <c r="C5" s="108" t="s">
        <v>230</v>
      </c>
      <c r="D5" s="102">
        <v>7428500</v>
      </c>
      <c r="E5" s="102">
        <v>7446500</v>
      </c>
      <c r="F5" s="102">
        <v>7428500</v>
      </c>
    </row>
    <row r="6" spans="1:6" s="61" customFormat="1" ht="12.75" x14ac:dyDescent="0.2">
      <c r="A6" s="60">
        <f t="shared" si="0"/>
        <v>3</v>
      </c>
      <c r="B6" s="64">
        <v>631</v>
      </c>
      <c r="C6" s="110" t="s">
        <v>231</v>
      </c>
      <c r="D6" s="99">
        <f>D7</f>
        <v>0</v>
      </c>
      <c r="E6" s="99">
        <f t="shared" ref="E6:F6" si="1">E7</f>
        <v>0</v>
      </c>
      <c r="F6" s="99">
        <f t="shared" si="1"/>
        <v>0</v>
      </c>
    </row>
    <row r="7" spans="1:6" s="70" customFormat="1" ht="12.75" x14ac:dyDescent="0.2">
      <c r="A7" s="56">
        <f t="shared" si="0"/>
        <v>4</v>
      </c>
      <c r="B7" s="65">
        <v>6311</v>
      </c>
      <c r="C7" s="111" t="s">
        <v>232</v>
      </c>
      <c r="D7" s="69">
        <f>D8</f>
        <v>0</v>
      </c>
      <c r="E7" s="69">
        <f t="shared" ref="E7:F7" si="2">E8</f>
        <v>0</v>
      </c>
      <c r="F7" s="69">
        <f t="shared" si="2"/>
        <v>0</v>
      </c>
    </row>
    <row r="8" spans="1:6" s="103" customFormat="1" ht="12.75" x14ac:dyDescent="0.2">
      <c r="A8" s="100">
        <f t="shared" si="0"/>
        <v>5</v>
      </c>
      <c r="B8" s="101">
        <v>63111</v>
      </c>
      <c r="C8" s="112" t="s">
        <v>233</v>
      </c>
      <c r="D8" s="102"/>
      <c r="E8" s="102"/>
      <c r="F8" s="102"/>
    </row>
    <row r="9" spans="1:6" s="61" customFormat="1" ht="12.75" x14ac:dyDescent="0.2">
      <c r="A9" s="60">
        <f t="shared" si="0"/>
        <v>3</v>
      </c>
      <c r="B9" s="64">
        <v>632</v>
      </c>
      <c r="C9" s="110" t="s">
        <v>234</v>
      </c>
      <c r="D9" s="99">
        <f>D10</f>
        <v>0</v>
      </c>
      <c r="E9" s="99">
        <f t="shared" ref="E9:F9" si="3">E10</f>
        <v>0</v>
      </c>
      <c r="F9" s="99">
        <f t="shared" si="3"/>
        <v>0</v>
      </c>
    </row>
    <row r="10" spans="1:6" s="70" customFormat="1" ht="12.75" x14ac:dyDescent="0.2">
      <c r="A10" s="56">
        <f t="shared" si="0"/>
        <v>4</v>
      </c>
      <c r="B10" s="65">
        <v>6321</v>
      </c>
      <c r="C10" s="111" t="s">
        <v>235</v>
      </c>
      <c r="D10" s="69">
        <f>SUM(D11)</f>
        <v>0</v>
      </c>
      <c r="E10" s="69">
        <f t="shared" ref="E10:F10" si="4">SUM(E11)</f>
        <v>0</v>
      </c>
      <c r="F10" s="69">
        <f t="shared" si="4"/>
        <v>0</v>
      </c>
    </row>
    <row r="11" spans="1:6" s="103" customFormat="1" ht="12.75" x14ac:dyDescent="0.2">
      <c r="A11" s="100">
        <f t="shared" si="0"/>
        <v>5</v>
      </c>
      <c r="B11" s="101">
        <v>63211</v>
      </c>
      <c r="C11" s="112" t="s">
        <v>235</v>
      </c>
      <c r="D11" s="102"/>
      <c r="E11" s="102"/>
      <c r="F11" s="102"/>
    </row>
    <row r="12" spans="1:6" s="61" customFormat="1" ht="12.75" x14ac:dyDescent="0.2">
      <c r="A12" s="60">
        <f t="shared" si="0"/>
        <v>3</v>
      </c>
      <c r="B12" s="64">
        <v>636</v>
      </c>
      <c r="C12" s="110" t="s">
        <v>236</v>
      </c>
      <c r="D12" s="99">
        <v>7428500</v>
      </c>
      <c r="E12" s="99">
        <f>E13+E16</f>
        <v>7446500</v>
      </c>
      <c r="F12" s="99">
        <v>7428500</v>
      </c>
    </row>
    <row r="13" spans="1:6" s="70" customFormat="1" ht="12.75" x14ac:dyDescent="0.2">
      <c r="A13" s="56">
        <f t="shared" si="0"/>
        <v>4</v>
      </c>
      <c r="B13" s="65">
        <v>6361</v>
      </c>
      <c r="C13" s="111" t="s">
        <v>237</v>
      </c>
      <c r="D13" s="69">
        <f>D14+D15</f>
        <v>7428500</v>
      </c>
      <c r="E13" s="69">
        <f t="shared" ref="E13:F13" si="5">E14+E15</f>
        <v>7446500</v>
      </c>
      <c r="F13" s="69">
        <f t="shared" si="5"/>
        <v>7428500</v>
      </c>
    </row>
    <row r="14" spans="1:6" s="103" customFormat="1" ht="24" x14ac:dyDescent="0.2">
      <c r="A14" s="100">
        <f t="shared" si="0"/>
        <v>5</v>
      </c>
      <c r="B14" s="101">
        <v>63612</v>
      </c>
      <c r="C14" s="112" t="s">
        <v>298</v>
      </c>
      <c r="D14" s="102">
        <v>7428500</v>
      </c>
      <c r="E14" s="102">
        <v>7446500</v>
      </c>
      <c r="F14" s="102">
        <v>7428500</v>
      </c>
    </row>
    <row r="15" spans="1:6" s="103" customFormat="1" ht="24" x14ac:dyDescent="0.2">
      <c r="A15" s="100"/>
      <c r="B15" s="101">
        <v>63613</v>
      </c>
      <c r="C15" s="112" t="s">
        <v>299</v>
      </c>
      <c r="D15" s="102"/>
      <c r="E15" s="102"/>
      <c r="F15" s="102"/>
    </row>
    <row r="16" spans="1:6" s="70" customFormat="1" ht="25.5" x14ac:dyDescent="0.2">
      <c r="A16" s="56">
        <f t="shared" si="0"/>
        <v>4</v>
      </c>
      <c r="B16" s="65">
        <v>6362</v>
      </c>
      <c r="C16" s="111" t="s">
        <v>238</v>
      </c>
      <c r="D16" s="69">
        <f>D17+D18</f>
        <v>0</v>
      </c>
      <c r="E16" s="69">
        <f t="shared" ref="E16:F16" si="6">E17+E18</f>
        <v>0</v>
      </c>
      <c r="F16" s="69">
        <f t="shared" si="6"/>
        <v>0</v>
      </c>
    </row>
    <row r="17" spans="1:6" s="103" customFormat="1" ht="24" x14ac:dyDescent="0.2">
      <c r="A17" s="100">
        <f t="shared" si="0"/>
        <v>5</v>
      </c>
      <c r="B17" s="101">
        <v>63622</v>
      </c>
      <c r="C17" s="112" t="s">
        <v>300</v>
      </c>
      <c r="D17" s="102"/>
      <c r="E17" s="102"/>
      <c r="F17" s="102"/>
    </row>
    <row r="18" spans="1:6" s="103" customFormat="1" ht="24" x14ac:dyDescent="0.2">
      <c r="A18" s="100">
        <f t="shared" si="0"/>
        <v>5</v>
      </c>
      <c r="B18" s="101">
        <v>63623</v>
      </c>
      <c r="C18" s="112" t="s">
        <v>301</v>
      </c>
      <c r="D18" s="102"/>
      <c r="E18" s="102"/>
      <c r="F18" s="102"/>
    </row>
    <row r="19" spans="1:6" s="103" customFormat="1" ht="12.75" x14ac:dyDescent="0.2">
      <c r="A19" s="100">
        <f t="shared" si="0"/>
        <v>3</v>
      </c>
      <c r="B19" s="64">
        <v>638</v>
      </c>
      <c r="C19" s="110" t="s">
        <v>319</v>
      </c>
      <c r="D19" s="99">
        <f>D20+D25</f>
        <v>0</v>
      </c>
      <c r="E19" s="99">
        <f t="shared" ref="E19:F19" si="7">E20+E25</f>
        <v>0</v>
      </c>
      <c r="F19" s="99">
        <f t="shared" si="7"/>
        <v>0</v>
      </c>
    </row>
    <row r="20" spans="1:6" s="103" customFormat="1" ht="12.75" x14ac:dyDescent="0.2">
      <c r="A20" s="56">
        <f t="shared" si="0"/>
        <v>4</v>
      </c>
      <c r="B20" s="65">
        <v>6381</v>
      </c>
      <c r="C20" s="111" t="s">
        <v>320</v>
      </c>
      <c r="D20" s="69">
        <f>D21+D22+D23+D24</f>
        <v>0</v>
      </c>
      <c r="E20" s="69">
        <f t="shared" ref="E20:F20" si="8">E21+E22+E23+E24</f>
        <v>0</v>
      </c>
      <c r="F20" s="69">
        <f t="shared" si="8"/>
        <v>0</v>
      </c>
    </row>
    <row r="21" spans="1:6" s="103" customFormat="1" ht="12.75" x14ac:dyDescent="0.2">
      <c r="A21" s="100">
        <f t="shared" si="0"/>
        <v>5</v>
      </c>
      <c r="B21" s="101">
        <v>63811</v>
      </c>
      <c r="C21" s="112" t="s">
        <v>302</v>
      </c>
      <c r="D21" s="102">
        <v>0</v>
      </c>
      <c r="E21" s="102">
        <v>0</v>
      </c>
      <c r="F21" s="102">
        <v>0</v>
      </c>
    </row>
    <row r="22" spans="1:6" s="103" customFormat="1" ht="12.75" x14ac:dyDescent="0.2">
      <c r="A22" s="100">
        <f t="shared" si="0"/>
        <v>5</v>
      </c>
      <c r="B22" s="101">
        <v>63812</v>
      </c>
      <c r="C22" s="112" t="s">
        <v>303</v>
      </c>
      <c r="D22" s="102"/>
      <c r="E22" s="102"/>
      <c r="F22" s="102"/>
    </row>
    <row r="23" spans="1:6" s="103" customFormat="1" ht="24" x14ac:dyDescent="0.2">
      <c r="A23" s="100">
        <f t="shared" si="0"/>
        <v>5</v>
      </c>
      <c r="B23" s="101" t="s">
        <v>304</v>
      </c>
      <c r="C23" s="112" t="s">
        <v>305</v>
      </c>
      <c r="D23" s="102"/>
      <c r="E23" s="102"/>
      <c r="F23" s="102"/>
    </row>
    <row r="24" spans="1:6" s="103" customFormat="1" ht="24" x14ac:dyDescent="0.2">
      <c r="A24" s="100">
        <f t="shared" si="0"/>
        <v>5</v>
      </c>
      <c r="B24" s="101" t="s">
        <v>306</v>
      </c>
      <c r="C24" s="112" t="s">
        <v>307</v>
      </c>
      <c r="D24" s="102"/>
      <c r="E24" s="102"/>
      <c r="F24" s="102"/>
    </row>
    <row r="25" spans="1:6" s="103" customFormat="1" ht="12.75" x14ac:dyDescent="0.2">
      <c r="A25" s="100">
        <f t="shared" si="0"/>
        <v>4</v>
      </c>
      <c r="B25" s="65">
        <v>6382</v>
      </c>
      <c r="C25" s="111" t="s">
        <v>321</v>
      </c>
      <c r="D25" s="69">
        <f>D26+D27+D28+D29</f>
        <v>0</v>
      </c>
      <c r="E25" s="69">
        <f t="shared" ref="E25:F25" si="9">E26+E27+E28+E29</f>
        <v>0</v>
      </c>
      <c r="F25" s="69">
        <f t="shared" si="9"/>
        <v>0</v>
      </c>
    </row>
    <row r="26" spans="1:6" s="103" customFormat="1" ht="12.75" x14ac:dyDescent="0.2">
      <c r="A26" s="100">
        <f t="shared" si="0"/>
        <v>5</v>
      </c>
      <c r="B26" s="101">
        <v>63821</v>
      </c>
      <c r="C26" s="112" t="s">
        <v>308</v>
      </c>
      <c r="D26" s="102"/>
      <c r="E26" s="102"/>
      <c r="F26" s="102"/>
    </row>
    <row r="27" spans="1:6" s="103" customFormat="1" ht="12.75" x14ac:dyDescent="0.2">
      <c r="A27" s="100">
        <f t="shared" si="0"/>
        <v>5</v>
      </c>
      <c r="B27" s="101">
        <v>63822</v>
      </c>
      <c r="C27" s="112" t="s">
        <v>309</v>
      </c>
      <c r="D27" s="102"/>
      <c r="E27" s="102"/>
      <c r="F27" s="102"/>
    </row>
    <row r="28" spans="1:6" s="103" customFormat="1" ht="24" x14ac:dyDescent="0.2">
      <c r="A28" s="100">
        <f t="shared" si="0"/>
        <v>5</v>
      </c>
      <c r="B28" s="101" t="s">
        <v>310</v>
      </c>
      <c r="C28" s="112" t="s">
        <v>311</v>
      </c>
      <c r="D28" s="102"/>
      <c r="E28" s="102"/>
      <c r="F28" s="102"/>
    </row>
    <row r="29" spans="1:6" s="103" customFormat="1" ht="24" x14ac:dyDescent="0.2">
      <c r="A29" s="100">
        <f t="shared" si="0"/>
        <v>5</v>
      </c>
      <c r="B29" s="101" t="s">
        <v>312</v>
      </c>
      <c r="C29" s="112" t="s">
        <v>313</v>
      </c>
      <c r="D29" s="102"/>
      <c r="E29" s="102"/>
      <c r="F29" s="102"/>
    </row>
    <row r="30" spans="1:6" s="103" customFormat="1" ht="12.75" x14ac:dyDescent="0.2">
      <c r="A30" s="100">
        <f t="shared" si="0"/>
        <v>3</v>
      </c>
      <c r="B30" s="64">
        <v>639</v>
      </c>
      <c r="C30" s="110" t="s">
        <v>314</v>
      </c>
      <c r="D30" s="99">
        <f>D31+D33+D35+D37</f>
        <v>0</v>
      </c>
      <c r="E30" s="99">
        <f t="shared" ref="E30:F30" si="10">E31+E33+E35+E37</f>
        <v>0</v>
      </c>
      <c r="F30" s="99">
        <f t="shared" si="10"/>
        <v>0</v>
      </c>
    </row>
    <row r="31" spans="1:6" s="103" customFormat="1" ht="12.75" x14ac:dyDescent="0.2">
      <c r="A31" s="100">
        <f t="shared" si="0"/>
        <v>4</v>
      </c>
      <c r="B31" s="101">
        <v>6391</v>
      </c>
      <c r="C31" s="112" t="s">
        <v>315</v>
      </c>
      <c r="D31" s="69">
        <f>D32</f>
        <v>0</v>
      </c>
      <c r="E31" s="69">
        <f t="shared" ref="E31:F31" si="11">E32</f>
        <v>0</v>
      </c>
      <c r="F31" s="69">
        <f t="shared" si="11"/>
        <v>0</v>
      </c>
    </row>
    <row r="32" spans="1:6" s="103" customFormat="1" ht="12.75" x14ac:dyDescent="0.2">
      <c r="A32" s="100">
        <f t="shared" si="0"/>
        <v>5</v>
      </c>
      <c r="B32" s="101">
        <v>63911</v>
      </c>
      <c r="C32" s="112" t="s">
        <v>315</v>
      </c>
      <c r="D32" s="102"/>
      <c r="E32" s="102"/>
      <c r="F32" s="102"/>
    </row>
    <row r="33" spans="1:6" s="103" customFormat="1" ht="12.75" x14ac:dyDescent="0.2">
      <c r="A33" s="100">
        <f t="shared" si="0"/>
        <v>4</v>
      </c>
      <c r="B33" s="101">
        <v>3692</v>
      </c>
      <c r="C33" s="112" t="s">
        <v>316</v>
      </c>
      <c r="D33" s="69">
        <f>D34</f>
        <v>0</v>
      </c>
      <c r="E33" s="69">
        <f t="shared" ref="E33:F33" si="12">E34</f>
        <v>0</v>
      </c>
      <c r="F33" s="69">
        <f t="shared" si="12"/>
        <v>0</v>
      </c>
    </row>
    <row r="34" spans="1:6" s="103" customFormat="1" ht="12.75" x14ac:dyDescent="0.2">
      <c r="A34" s="100">
        <f t="shared" si="0"/>
        <v>5</v>
      </c>
      <c r="B34" s="101">
        <v>63921</v>
      </c>
      <c r="C34" s="112" t="s">
        <v>316</v>
      </c>
      <c r="D34" s="102"/>
      <c r="E34" s="102"/>
      <c r="F34" s="102"/>
    </row>
    <row r="35" spans="1:6" s="103" customFormat="1" ht="24" x14ac:dyDescent="0.2">
      <c r="A35" s="100">
        <f t="shared" si="0"/>
        <v>4</v>
      </c>
      <c r="B35" s="101">
        <v>6393</v>
      </c>
      <c r="C35" s="112" t="s">
        <v>317</v>
      </c>
      <c r="D35" s="69">
        <f>D36</f>
        <v>0</v>
      </c>
      <c r="E35" s="69">
        <f t="shared" ref="E35:F35" si="13">E36</f>
        <v>0</v>
      </c>
      <c r="F35" s="69">
        <f t="shared" si="13"/>
        <v>0</v>
      </c>
    </row>
    <row r="36" spans="1:6" s="103" customFormat="1" ht="24" x14ac:dyDescent="0.2">
      <c r="A36" s="100">
        <f t="shared" si="0"/>
        <v>5</v>
      </c>
      <c r="B36" s="101">
        <v>63931</v>
      </c>
      <c r="C36" s="112" t="s">
        <v>317</v>
      </c>
      <c r="D36" s="102"/>
      <c r="E36" s="102"/>
      <c r="F36" s="102"/>
    </row>
    <row r="37" spans="1:6" s="103" customFormat="1" ht="25.5" x14ac:dyDescent="0.2">
      <c r="A37" s="56">
        <f t="shared" si="0"/>
        <v>4</v>
      </c>
      <c r="B37" s="65">
        <v>6394</v>
      </c>
      <c r="C37" s="111" t="s">
        <v>318</v>
      </c>
      <c r="D37" s="69">
        <f>D38</f>
        <v>0</v>
      </c>
      <c r="E37" s="69">
        <f t="shared" ref="E37:F37" si="14">E38</f>
        <v>0</v>
      </c>
      <c r="F37" s="69">
        <f t="shared" si="14"/>
        <v>0</v>
      </c>
    </row>
    <row r="38" spans="1:6" s="103" customFormat="1" ht="24" x14ac:dyDescent="0.2">
      <c r="A38" s="100">
        <f t="shared" si="0"/>
        <v>5</v>
      </c>
      <c r="B38" s="101">
        <v>63941</v>
      </c>
      <c r="C38" s="112" t="s">
        <v>318</v>
      </c>
      <c r="D38" s="102"/>
      <c r="E38" s="102"/>
      <c r="F38" s="102"/>
    </row>
    <row r="39" spans="1:6" s="61" customFormat="1" ht="12.75" x14ac:dyDescent="0.2">
      <c r="A39" s="60">
        <f t="shared" si="0"/>
        <v>2</v>
      </c>
      <c r="B39" s="64">
        <v>64</v>
      </c>
      <c r="C39" s="108" t="s">
        <v>239</v>
      </c>
      <c r="D39" s="58">
        <f>D40+D48</f>
        <v>150</v>
      </c>
      <c r="E39" s="58">
        <f>E40+E48</f>
        <v>150</v>
      </c>
      <c r="F39" s="58">
        <f>F40+F48</f>
        <v>150</v>
      </c>
    </row>
    <row r="40" spans="1:6" s="61" customFormat="1" ht="12.75" x14ac:dyDescent="0.2">
      <c r="A40" s="60">
        <f t="shared" si="0"/>
        <v>3</v>
      </c>
      <c r="B40" s="64">
        <v>641</v>
      </c>
      <c r="C40" s="110" t="s">
        <v>240</v>
      </c>
      <c r="D40" s="99">
        <f>D41+D44+D46</f>
        <v>150</v>
      </c>
      <c r="E40" s="99">
        <f t="shared" ref="E40:F40" si="15">E41+E44+E46</f>
        <v>150</v>
      </c>
      <c r="F40" s="99">
        <f t="shared" si="15"/>
        <v>150</v>
      </c>
    </row>
    <row r="41" spans="1:6" s="70" customFormat="1" ht="12.75" x14ac:dyDescent="0.2">
      <c r="A41" s="56">
        <f t="shared" si="0"/>
        <v>4</v>
      </c>
      <c r="B41" s="65">
        <v>6413</v>
      </c>
      <c r="C41" s="111" t="s">
        <v>241</v>
      </c>
      <c r="D41" s="69">
        <f>D42+D43</f>
        <v>150</v>
      </c>
      <c r="E41" s="69">
        <f t="shared" ref="E41:F41" si="16">E42+E43</f>
        <v>150</v>
      </c>
      <c r="F41" s="69">
        <f t="shared" si="16"/>
        <v>150</v>
      </c>
    </row>
    <row r="42" spans="1:6" s="103" customFormat="1" ht="12.75" x14ac:dyDescent="0.2">
      <c r="A42" s="100">
        <f t="shared" si="0"/>
        <v>5</v>
      </c>
      <c r="B42" s="101">
        <v>64131</v>
      </c>
      <c r="C42" s="112" t="s">
        <v>242</v>
      </c>
      <c r="D42" s="102"/>
      <c r="E42" s="102"/>
      <c r="F42" s="102"/>
    </row>
    <row r="43" spans="1:6" s="103" customFormat="1" ht="12.75" x14ac:dyDescent="0.2">
      <c r="A43" s="100">
        <f t="shared" si="0"/>
        <v>5</v>
      </c>
      <c r="B43" s="101">
        <v>64132</v>
      </c>
      <c r="C43" s="112" t="s">
        <v>243</v>
      </c>
      <c r="D43" s="102">
        <v>150</v>
      </c>
      <c r="E43" s="102">
        <v>150</v>
      </c>
      <c r="F43" s="102">
        <v>150</v>
      </c>
    </row>
    <row r="44" spans="1:6" s="70" customFormat="1" ht="12.75" x14ac:dyDescent="0.2">
      <c r="A44" s="56">
        <f t="shared" si="0"/>
        <v>4</v>
      </c>
      <c r="B44" s="65">
        <v>6415</v>
      </c>
      <c r="C44" s="111" t="s">
        <v>244</v>
      </c>
      <c r="D44" s="69">
        <f>D45</f>
        <v>0</v>
      </c>
      <c r="E44" s="69">
        <f t="shared" ref="E44:F44" si="17">E45</f>
        <v>0</v>
      </c>
      <c r="F44" s="69">
        <f t="shared" si="17"/>
        <v>0</v>
      </c>
    </row>
    <row r="45" spans="1:6" s="103" customFormat="1" ht="12.75" x14ac:dyDescent="0.2">
      <c r="A45" s="100">
        <f t="shared" si="0"/>
        <v>5</v>
      </c>
      <c r="B45" s="101">
        <v>64151</v>
      </c>
      <c r="C45" s="112" t="s">
        <v>245</v>
      </c>
      <c r="D45" s="102"/>
      <c r="E45" s="102"/>
      <c r="F45" s="102"/>
    </row>
    <row r="46" spans="1:6" s="70" customFormat="1" ht="12.75" x14ac:dyDescent="0.2">
      <c r="A46" s="56">
        <f t="shared" si="0"/>
        <v>4</v>
      </c>
      <c r="B46" s="65">
        <v>6419</v>
      </c>
      <c r="C46" s="111" t="s">
        <v>246</v>
      </c>
      <c r="D46" s="69">
        <f>D47</f>
        <v>0</v>
      </c>
      <c r="E46" s="69">
        <f t="shared" ref="E46:F46" si="18">E47</f>
        <v>0</v>
      </c>
      <c r="F46" s="69">
        <f t="shared" si="18"/>
        <v>0</v>
      </c>
    </row>
    <row r="47" spans="1:6" s="103" customFormat="1" ht="12.75" x14ac:dyDescent="0.2">
      <c r="A47" s="100">
        <f t="shared" si="0"/>
        <v>5</v>
      </c>
      <c r="B47" s="101">
        <v>64199</v>
      </c>
      <c r="C47" s="112" t="s">
        <v>246</v>
      </c>
      <c r="D47" s="102"/>
      <c r="E47" s="102"/>
      <c r="F47" s="102"/>
    </row>
    <row r="48" spans="1:6" s="61" customFormat="1" ht="12.75" x14ac:dyDescent="0.2">
      <c r="A48" s="60">
        <f t="shared" si="0"/>
        <v>3</v>
      </c>
      <c r="B48" s="64">
        <v>642</v>
      </c>
      <c r="C48" s="110" t="s">
        <v>247</v>
      </c>
      <c r="D48" s="99">
        <f>D49+D51+D54</f>
        <v>0</v>
      </c>
      <c r="E48" s="99">
        <f t="shared" ref="E48:F48" si="19">E49+E51+E54</f>
        <v>0</v>
      </c>
      <c r="F48" s="99">
        <f t="shared" si="19"/>
        <v>0</v>
      </c>
    </row>
    <row r="49" spans="1:6" s="72" customFormat="1" ht="12.75" x14ac:dyDescent="0.2">
      <c r="A49" s="56">
        <f t="shared" si="0"/>
        <v>4</v>
      </c>
      <c r="B49" s="65">
        <v>6421</v>
      </c>
      <c r="C49" s="111" t="s">
        <v>248</v>
      </c>
      <c r="D49" s="71">
        <f>SUM(D50:D50)</f>
        <v>0</v>
      </c>
      <c r="E49" s="71">
        <f>SUM(E50:E50)</f>
        <v>0</v>
      </c>
      <c r="F49" s="71">
        <f>SUM(F50:F50)</f>
        <v>0</v>
      </c>
    </row>
    <row r="50" spans="1:6" s="105" customFormat="1" ht="12.75" x14ac:dyDescent="0.2">
      <c r="A50" s="100">
        <f t="shared" si="0"/>
        <v>5</v>
      </c>
      <c r="B50" s="101">
        <v>64219</v>
      </c>
      <c r="C50" s="112" t="s">
        <v>249</v>
      </c>
      <c r="D50" s="104"/>
      <c r="E50" s="104"/>
      <c r="F50" s="104"/>
    </row>
    <row r="51" spans="1:6" s="70" customFormat="1" ht="12.75" x14ac:dyDescent="0.2">
      <c r="A51" s="56">
        <f t="shared" si="0"/>
        <v>4</v>
      </c>
      <c r="B51" s="65">
        <v>6422</v>
      </c>
      <c r="C51" s="111" t="s">
        <v>250</v>
      </c>
      <c r="D51" s="69">
        <f>SUM(D52:D53)</f>
        <v>0</v>
      </c>
      <c r="E51" s="69">
        <f>SUM(E52:E53)</f>
        <v>0</v>
      </c>
      <c r="F51" s="69">
        <f>SUM(F52:F53)</f>
        <v>0</v>
      </c>
    </row>
    <row r="52" spans="1:6" s="103" customFormat="1" ht="12.75" x14ac:dyDescent="0.2">
      <c r="A52" s="100">
        <f t="shared" si="0"/>
        <v>5</v>
      </c>
      <c r="B52" s="101">
        <v>64225</v>
      </c>
      <c r="C52" s="112" t="s">
        <v>251</v>
      </c>
      <c r="D52" s="102"/>
      <c r="E52" s="102"/>
      <c r="F52" s="102"/>
    </row>
    <row r="53" spans="1:6" s="103" customFormat="1" ht="12.75" x14ac:dyDescent="0.2">
      <c r="A53" s="100">
        <f t="shared" si="0"/>
        <v>5</v>
      </c>
      <c r="B53" s="101">
        <v>64229</v>
      </c>
      <c r="C53" s="112" t="s">
        <v>252</v>
      </c>
      <c r="D53" s="106"/>
      <c r="E53" s="106"/>
      <c r="F53" s="106"/>
    </row>
    <row r="54" spans="1:6" s="70" customFormat="1" ht="12.75" x14ac:dyDescent="0.2">
      <c r="A54" s="56">
        <f t="shared" si="0"/>
        <v>4</v>
      </c>
      <c r="B54" s="65">
        <v>6429</v>
      </c>
      <c r="C54" s="111" t="s">
        <v>253</v>
      </c>
      <c r="D54" s="69">
        <f>D55</f>
        <v>0</v>
      </c>
      <c r="E54" s="69">
        <f t="shared" ref="E54:F54" si="20">E55</f>
        <v>0</v>
      </c>
      <c r="F54" s="69">
        <f t="shared" si="20"/>
        <v>0</v>
      </c>
    </row>
    <row r="55" spans="1:6" s="103" customFormat="1" ht="12.75" x14ac:dyDescent="0.2">
      <c r="A55" s="100">
        <f t="shared" si="0"/>
        <v>5</v>
      </c>
      <c r="B55" s="101">
        <v>64299</v>
      </c>
      <c r="C55" s="112" t="s">
        <v>253</v>
      </c>
      <c r="D55" s="102"/>
      <c r="E55" s="102"/>
      <c r="F55" s="102"/>
    </row>
    <row r="56" spans="1:6" s="61" customFormat="1" ht="25.5" x14ac:dyDescent="0.2">
      <c r="A56" s="60">
        <f t="shared" si="0"/>
        <v>2</v>
      </c>
      <c r="B56" s="64">
        <v>65</v>
      </c>
      <c r="C56" s="108" t="s">
        <v>254</v>
      </c>
      <c r="D56" s="58">
        <f>D57</f>
        <v>270700</v>
      </c>
      <c r="E56" s="58">
        <f t="shared" ref="E56:F56" si="21">E57</f>
        <v>270700</v>
      </c>
      <c r="F56" s="58">
        <f t="shared" si="21"/>
        <v>270700</v>
      </c>
    </row>
    <row r="57" spans="1:6" s="61" customFormat="1" ht="12.75" x14ac:dyDescent="0.2">
      <c r="A57" s="60">
        <f t="shared" si="0"/>
        <v>3</v>
      </c>
      <c r="B57" s="64">
        <v>652</v>
      </c>
      <c r="C57" s="110" t="s">
        <v>255</v>
      </c>
      <c r="D57" s="99">
        <f>D58</f>
        <v>270700</v>
      </c>
      <c r="E57" s="99">
        <f t="shared" ref="E57:F57" si="22">E58</f>
        <v>270700</v>
      </c>
      <c r="F57" s="99">
        <f t="shared" si="22"/>
        <v>270700</v>
      </c>
    </row>
    <row r="58" spans="1:6" s="70" customFormat="1" ht="12.75" x14ac:dyDescent="0.2">
      <c r="A58" s="56">
        <f t="shared" si="0"/>
        <v>4</v>
      </c>
      <c r="B58" s="65">
        <v>6526</v>
      </c>
      <c r="C58" s="111" t="s">
        <v>256</v>
      </c>
      <c r="D58" s="69">
        <v>270700</v>
      </c>
      <c r="E58" s="69">
        <v>270700</v>
      </c>
      <c r="F58" s="69">
        <v>270700</v>
      </c>
    </row>
    <row r="59" spans="1:6" s="70" customFormat="1" ht="12.75" x14ac:dyDescent="0.2">
      <c r="A59" s="56"/>
      <c r="B59" s="65">
        <v>65264</v>
      </c>
      <c r="C59" s="111" t="s">
        <v>363</v>
      </c>
      <c r="D59" s="69">
        <v>269000</v>
      </c>
      <c r="E59" s="69">
        <v>269000</v>
      </c>
      <c r="F59" s="69">
        <v>269000</v>
      </c>
    </row>
    <row r="60" spans="1:6" s="103" customFormat="1" ht="12.75" x14ac:dyDescent="0.2">
      <c r="A60" s="100">
        <f t="shared" si="0"/>
        <v>5</v>
      </c>
      <c r="B60" s="101">
        <v>65267</v>
      </c>
      <c r="C60" s="112" t="s">
        <v>257</v>
      </c>
      <c r="D60" s="102"/>
      <c r="E60" s="102"/>
      <c r="F60" s="102"/>
    </row>
    <row r="61" spans="1:6" s="103" customFormat="1" ht="12.75" x14ac:dyDescent="0.2">
      <c r="A61" s="100">
        <f t="shared" si="0"/>
        <v>5</v>
      </c>
      <c r="B61" s="101">
        <v>65268</v>
      </c>
      <c r="C61" s="112" t="s">
        <v>258</v>
      </c>
      <c r="D61" s="102"/>
      <c r="E61" s="102"/>
      <c r="F61" s="102"/>
    </row>
    <row r="62" spans="1:6" s="103" customFormat="1" ht="12.75" x14ac:dyDescent="0.2">
      <c r="A62" s="100">
        <f t="shared" si="0"/>
        <v>5</v>
      </c>
      <c r="B62" s="101">
        <v>65269</v>
      </c>
      <c r="C62" s="112" t="s">
        <v>259</v>
      </c>
      <c r="D62" s="102">
        <v>1700</v>
      </c>
      <c r="E62" s="102">
        <v>1700</v>
      </c>
      <c r="F62" s="102">
        <v>1700</v>
      </c>
    </row>
    <row r="63" spans="1:6" s="61" customFormat="1" ht="25.5" x14ac:dyDescent="0.2">
      <c r="A63" s="60">
        <f t="shared" si="0"/>
        <v>2</v>
      </c>
      <c r="B63" s="64">
        <v>66</v>
      </c>
      <c r="C63" s="108" t="s">
        <v>260</v>
      </c>
      <c r="D63" s="58">
        <f>D64+D68</f>
        <v>15850</v>
      </c>
      <c r="E63" s="58">
        <f>E64+E68</f>
        <v>15850</v>
      </c>
      <c r="F63" s="58">
        <f>F64+F68</f>
        <v>15850</v>
      </c>
    </row>
    <row r="64" spans="1:6" s="61" customFormat="1" ht="12.75" x14ac:dyDescent="0.2">
      <c r="A64" s="60">
        <f t="shared" si="0"/>
        <v>3</v>
      </c>
      <c r="B64" s="64">
        <v>661</v>
      </c>
      <c r="C64" s="110" t="s">
        <v>261</v>
      </c>
      <c r="D64" s="99">
        <f>D65+D66</f>
        <v>15850</v>
      </c>
      <c r="E64" s="99">
        <f>E65+E66</f>
        <v>15850</v>
      </c>
      <c r="F64" s="99">
        <f>F65+F66</f>
        <v>15850</v>
      </c>
    </row>
    <row r="65" spans="1:6" s="61" customFormat="1" ht="12.75" x14ac:dyDescent="0.2">
      <c r="A65" s="60">
        <f t="shared" si="0"/>
        <v>5</v>
      </c>
      <c r="B65" s="65">
        <v>66141</v>
      </c>
      <c r="C65" s="185" t="s">
        <v>362</v>
      </c>
      <c r="D65" s="99">
        <v>800</v>
      </c>
      <c r="E65" s="99">
        <v>800</v>
      </c>
      <c r="F65" s="99">
        <v>800</v>
      </c>
    </row>
    <row r="66" spans="1:6" s="70" customFormat="1" ht="12.75" x14ac:dyDescent="0.2">
      <c r="A66" s="56">
        <f t="shared" si="0"/>
        <v>4</v>
      </c>
      <c r="B66" s="65">
        <v>6615</v>
      </c>
      <c r="C66" s="111" t="s">
        <v>262</v>
      </c>
      <c r="D66" s="69">
        <v>15050</v>
      </c>
      <c r="E66" s="69">
        <f t="shared" ref="E66:F66" si="23">E67</f>
        <v>15050</v>
      </c>
      <c r="F66" s="69">
        <f t="shared" si="23"/>
        <v>15050</v>
      </c>
    </row>
    <row r="67" spans="1:6" s="103" customFormat="1" ht="12.75" x14ac:dyDescent="0.2">
      <c r="A67" s="100">
        <f t="shared" si="0"/>
        <v>5</v>
      </c>
      <c r="B67" s="101">
        <v>66151</v>
      </c>
      <c r="C67" s="112" t="s">
        <v>262</v>
      </c>
      <c r="D67" s="102">
        <v>15050</v>
      </c>
      <c r="E67" s="102">
        <v>15050</v>
      </c>
      <c r="F67" s="102">
        <v>15050</v>
      </c>
    </row>
    <row r="68" spans="1:6" s="61" customFormat="1" ht="12.75" x14ac:dyDescent="0.2">
      <c r="A68" s="60">
        <f t="shared" si="0"/>
        <v>3</v>
      </c>
      <c r="B68" s="64">
        <v>663</v>
      </c>
      <c r="C68" s="110" t="s">
        <v>263</v>
      </c>
      <c r="D68" s="99">
        <f>D69+D71</f>
        <v>0</v>
      </c>
      <c r="E68" s="99">
        <f t="shared" ref="E68:F68" si="24">E69+E71</f>
        <v>0</v>
      </c>
      <c r="F68" s="99">
        <f t="shared" si="24"/>
        <v>0</v>
      </c>
    </row>
    <row r="69" spans="1:6" s="70" customFormat="1" ht="12.75" x14ac:dyDescent="0.2">
      <c r="A69" s="56">
        <f t="shared" si="0"/>
        <v>4</v>
      </c>
      <c r="B69" s="65">
        <v>6631</v>
      </c>
      <c r="C69" s="111" t="s">
        <v>264</v>
      </c>
      <c r="D69" s="69">
        <f>D70</f>
        <v>0</v>
      </c>
      <c r="E69" s="69">
        <f t="shared" ref="E69:F69" si="25">E70</f>
        <v>0</v>
      </c>
      <c r="F69" s="69">
        <f t="shared" si="25"/>
        <v>0</v>
      </c>
    </row>
    <row r="70" spans="1:6" s="103" customFormat="1" ht="12.75" x14ac:dyDescent="0.2">
      <c r="A70" s="100">
        <f t="shared" si="0"/>
        <v>5</v>
      </c>
      <c r="B70" s="101">
        <v>66314</v>
      </c>
      <c r="C70" s="112" t="s">
        <v>265</v>
      </c>
      <c r="D70" s="102"/>
      <c r="E70" s="102"/>
      <c r="F70" s="102"/>
    </row>
    <row r="71" spans="1:6" s="70" customFormat="1" ht="12.75" x14ac:dyDescent="0.2">
      <c r="A71" s="56">
        <f t="shared" si="0"/>
        <v>4</v>
      </c>
      <c r="B71" s="65">
        <v>6632</v>
      </c>
      <c r="C71" s="111" t="s">
        <v>266</v>
      </c>
      <c r="D71" s="69">
        <f>D72</f>
        <v>0</v>
      </c>
      <c r="E71" s="69">
        <f t="shared" ref="E71:F71" si="26">E72</f>
        <v>0</v>
      </c>
      <c r="F71" s="69">
        <f t="shared" si="26"/>
        <v>0</v>
      </c>
    </row>
    <row r="72" spans="1:6" s="103" customFormat="1" ht="12.75" x14ac:dyDescent="0.2">
      <c r="A72" s="100">
        <f t="shared" si="0"/>
        <v>5</v>
      </c>
      <c r="B72" s="101">
        <v>66322</v>
      </c>
      <c r="C72" s="112" t="s">
        <v>267</v>
      </c>
      <c r="D72" s="102"/>
      <c r="E72" s="102"/>
      <c r="F72" s="102"/>
    </row>
    <row r="73" spans="1:6" s="61" customFormat="1" ht="25.5" x14ac:dyDescent="0.2">
      <c r="A73" s="60">
        <f t="shared" si="0"/>
        <v>2</v>
      </c>
      <c r="B73" s="64">
        <v>67</v>
      </c>
      <c r="C73" s="108" t="s">
        <v>268</v>
      </c>
      <c r="D73" s="58">
        <f>D74+D81</f>
        <v>1587100</v>
      </c>
      <c r="E73" s="58">
        <f t="shared" ref="E73:F73" si="27">E74+E81</f>
        <v>1587100</v>
      </c>
      <c r="F73" s="58">
        <f t="shared" si="27"/>
        <v>1587100</v>
      </c>
    </row>
    <row r="74" spans="1:6" s="61" customFormat="1" ht="24" x14ac:dyDescent="0.2">
      <c r="A74" s="60">
        <f t="shared" si="0"/>
        <v>3</v>
      </c>
      <c r="B74" s="64">
        <v>671</v>
      </c>
      <c r="C74" s="110" t="s">
        <v>269</v>
      </c>
      <c r="D74" s="58">
        <f>D75+D77+D79</f>
        <v>1587100</v>
      </c>
      <c r="E74" s="58">
        <f t="shared" ref="E74:F74" si="28">E75+E77+E79</f>
        <v>1587100</v>
      </c>
      <c r="F74" s="58">
        <f t="shared" si="28"/>
        <v>1587100</v>
      </c>
    </row>
    <row r="75" spans="1:6" s="70" customFormat="1" ht="12.75" x14ac:dyDescent="0.2">
      <c r="A75" s="56">
        <f t="shared" si="0"/>
        <v>4</v>
      </c>
      <c r="B75" s="65">
        <v>6711</v>
      </c>
      <c r="C75" s="111" t="s">
        <v>270</v>
      </c>
      <c r="D75" s="62">
        <f>SUM(D76)</f>
        <v>1587100</v>
      </c>
      <c r="E75" s="62">
        <f t="shared" ref="E75:F75" si="29">SUM(E76)</f>
        <v>1587100</v>
      </c>
      <c r="F75" s="62">
        <f t="shared" si="29"/>
        <v>1587100</v>
      </c>
    </row>
    <row r="76" spans="1:6" s="103" customFormat="1" ht="12.75" x14ac:dyDescent="0.2">
      <c r="A76" s="100">
        <f t="shared" si="0"/>
        <v>5</v>
      </c>
      <c r="B76" s="101">
        <v>67111</v>
      </c>
      <c r="C76" s="112" t="s">
        <v>270</v>
      </c>
      <c r="D76" s="102">
        <v>1587100</v>
      </c>
      <c r="E76" s="102">
        <v>1587100</v>
      </c>
      <c r="F76" s="102">
        <v>1587100</v>
      </c>
    </row>
    <row r="77" spans="1:6" s="70" customFormat="1" ht="25.5" x14ac:dyDescent="0.2">
      <c r="A77" s="56">
        <f t="shared" si="0"/>
        <v>4</v>
      </c>
      <c r="B77" s="65">
        <v>6712</v>
      </c>
      <c r="C77" s="111" t="s">
        <v>271</v>
      </c>
      <c r="D77" s="62">
        <f>SUM(D78)</f>
        <v>0</v>
      </c>
      <c r="E77" s="62">
        <f t="shared" ref="E77:F77" si="30">SUM(E78)</f>
        <v>0</v>
      </c>
      <c r="F77" s="62">
        <f t="shared" si="30"/>
        <v>0</v>
      </c>
    </row>
    <row r="78" spans="1:6" s="103" customFormat="1" ht="24" x14ac:dyDescent="0.2">
      <c r="A78" s="100">
        <f t="shared" si="0"/>
        <v>5</v>
      </c>
      <c r="B78" s="101">
        <v>67121</v>
      </c>
      <c r="C78" s="112" t="s">
        <v>271</v>
      </c>
      <c r="D78" s="102"/>
      <c r="E78" s="102"/>
      <c r="F78" s="102"/>
    </row>
    <row r="79" spans="1:6" s="70" customFormat="1" ht="25.5" x14ac:dyDescent="0.2">
      <c r="A79" s="56">
        <f t="shared" ref="A79:A108" si="31">LEN(B79)</f>
        <v>4</v>
      </c>
      <c r="B79" s="65">
        <v>6714</v>
      </c>
      <c r="C79" s="111" t="s">
        <v>272</v>
      </c>
      <c r="D79" s="62">
        <f>SUM(D80)</f>
        <v>0</v>
      </c>
      <c r="E79" s="62">
        <f t="shared" ref="E79:F79" si="32">SUM(E80)</f>
        <v>0</v>
      </c>
      <c r="F79" s="62">
        <f t="shared" si="32"/>
        <v>0</v>
      </c>
    </row>
    <row r="80" spans="1:6" s="103" customFormat="1" ht="24" x14ac:dyDescent="0.2">
      <c r="A80" s="100">
        <f t="shared" si="31"/>
        <v>5</v>
      </c>
      <c r="B80" s="101">
        <v>67141</v>
      </c>
      <c r="C80" s="112" t="s">
        <v>272</v>
      </c>
      <c r="D80" s="102"/>
      <c r="E80" s="102"/>
      <c r="F80" s="102"/>
    </row>
    <row r="81" spans="1:6" s="61" customFormat="1" ht="12.75" x14ac:dyDescent="0.2">
      <c r="A81" s="60">
        <f t="shared" si="31"/>
        <v>3</v>
      </c>
      <c r="B81" s="64">
        <v>673</v>
      </c>
      <c r="C81" s="110" t="s">
        <v>273</v>
      </c>
      <c r="D81" s="58">
        <f>SUM(D82)</f>
        <v>0</v>
      </c>
      <c r="E81" s="58">
        <f t="shared" ref="E81:F82" si="33">SUM(E82)</f>
        <v>0</v>
      </c>
      <c r="F81" s="58">
        <f t="shared" si="33"/>
        <v>0</v>
      </c>
    </row>
    <row r="82" spans="1:6" s="70" customFormat="1" ht="12.75" x14ac:dyDescent="0.2">
      <c r="A82" s="56">
        <f t="shared" si="31"/>
        <v>4</v>
      </c>
      <c r="B82" s="65">
        <v>6731</v>
      </c>
      <c r="C82" s="111" t="s">
        <v>273</v>
      </c>
      <c r="D82" s="62">
        <f>SUM(D83)</f>
        <v>0</v>
      </c>
      <c r="E82" s="62">
        <f t="shared" si="33"/>
        <v>0</v>
      </c>
      <c r="F82" s="62">
        <f t="shared" si="33"/>
        <v>0</v>
      </c>
    </row>
    <row r="83" spans="1:6" s="103" customFormat="1" ht="12.75" x14ac:dyDescent="0.2">
      <c r="A83" s="100">
        <f t="shared" si="31"/>
        <v>5</v>
      </c>
      <c r="B83" s="101">
        <v>67311</v>
      </c>
      <c r="C83" s="112" t="s">
        <v>273</v>
      </c>
      <c r="D83" s="102"/>
      <c r="E83" s="102"/>
      <c r="F83" s="102"/>
    </row>
    <row r="84" spans="1:6" s="61" customFormat="1" ht="12.75" x14ac:dyDescent="0.2">
      <c r="A84" s="60">
        <f t="shared" si="31"/>
        <v>2</v>
      </c>
      <c r="B84" s="64">
        <v>68</v>
      </c>
      <c r="C84" s="108" t="s">
        <v>274</v>
      </c>
      <c r="D84" s="58">
        <f>D85</f>
        <v>0</v>
      </c>
      <c r="E84" s="58">
        <f t="shared" ref="E84:F84" si="34">E85</f>
        <v>0</v>
      </c>
      <c r="F84" s="58">
        <f t="shared" si="34"/>
        <v>0</v>
      </c>
    </row>
    <row r="85" spans="1:6" s="61" customFormat="1" ht="12.75" x14ac:dyDescent="0.2">
      <c r="A85" s="60">
        <f t="shared" si="31"/>
        <v>3</v>
      </c>
      <c r="B85" s="64">
        <v>683</v>
      </c>
      <c r="C85" s="110" t="s">
        <v>275</v>
      </c>
      <c r="D85" s="58">
        <f>D86</f>
        <v>0</v>
      </c>
      <c r="E85" s="58">
        <f t="shared" ref="E85:F85" si="35">E86</f>
        <v>0</v>
      </c>
      <c r="F85" s="58">
        <f t="shared" si="35"/>
        <v>0</v>
      </c>
    </row>
    <row r="86" spans="1:6" s="70" customFormat="1" ht="12.75" x14ac:dyDescent="0.2">
      <c r="A86" s="56">
        <f t="shared" si="31"/>
        <v>4</v>
      </c>
      <c r="B86" s="65">
        <v>6831</v>
      </c>
      <c r="C86" s="111" t="s">
        <v>275</v>
      </c>
      <c r="D86" s="62">
        <f>SUM(D87)</f>
        <v>0</v>
      </c>
      <c r="E86" s="62">
        <f t="shared" ref="E86:F86" si="36">SUM(E87)</f>
        <v>0</v>
      </c>
      <c r="F86" s="62">
        <f t="shared" si="36"/>
        <v>0</v>
      </c>
    </row>
    <row r="87" spans="1:6" s="103" customFormat="1" ht="12.75" x14ac:dyDescent="0.2">
      <c r="A87" s="100">
        <f t="shared" si="31"/>
        <v>5</v>
      </c>
      <c r="B87" s="101">
        <v>68311</v>
      </c>
      <c r="C87" s="112" t="s">
        <v>275</v>
      </c>
      <c r="D87" s="102"/>
      <c r="E87" s="102"/>
      <c r="F87" s="102"/>
    </row>
    <row r="88" spans="1:6" s="59" customFormat="1" ht="12.75" x14ac:dyDescent="0.2">
      <c r="A88" s="57">
        <f t="shared" si="31"/>
        <v>1</v>
      </c>
      <c r="B88" s="64">
        <v>7</v>
      </c>
      <c r="C88" s="108" t="s">
        <v>276</v>
      </c>
      <c r="D88" s="58">
        <v>0</v>
      </c>
      <c r="E88" s="58">
        <v>0</v>
      </c>
      <c r="F88" s="58">
        <v>0</v>
      </c>
    </row>
    <row r="89" spans="1:6" s="61" customFormat="1" ht="12.75" x14ac:dyDescent="0.2">
      <c r="A89" s="60">
        <f t="shared" si="31"/>
        <v>2</v>
      </c>
      <c r="B89" s="64">
        <v>71</v>
      </c>
      <c r="C89" s="108" t="s">
        <v>277</v>
      </c>
      <c r="D89" s="58">
        <f>D90</f>
        <v>0</v>
      </c>
      <c r="E89" s="58">
        <f t="shared" ref="E89:F91" si="37">E90</f>
        <v>0</v>
      </c>
      <c r="F89" s="58">
        <f t="shared" si="37"/>
        <v>0</v>
      </c>
    </row>
    <row r="90" spans="1:6" s="61" customFormat="1" ht="12.75" x14ac:dyDescent="0.2">
      <c r="A90" s="60">
        <f t="shared" si="31"/>
        <v>3</v>
      </c>
      <c r="B90" s="64">
        <v>711</v>
      </c>
      <c r="C90" s="110" t="s">
        <v>278</v>
      </c>
      <c r="D90" s="99">
        <f>D91</f>
        <v>0</v>
      </c>
      <c r="E90" s="99">
        <f t="shared" si="37"/>
        <v>0</v>
      </c>
      <c r="F90" s="99">
        <f t="shared" si="37"/>
        <v>0</v>
      </c>
    </row>
    <row r="91" spans="1:6" s="70" customFormat="1" ht="12.75" x14ac:dyDescent="0.2">
      <c r="A91" s="56">
        <f t="shared" si="31"/>
        <v>4</v>
      </c>
      <c r="B91" s="65">
        <v>7111</v>
      </c>
      <c r="C91" s="111" t="s">
        <v>152</v>
      </c>
      <c r="D91" s="69">
        <f>D92</f>
        <v>0</v>
      </c>
      <c r="E91" s="69">
        <f t="shared" si="37"/>
        <v>0</v>
      </c>
      <c r="F91" s="69">
        <f t="shared" si="37"/>
        <v>0</v>
      </c>
    </row>
    <row r="92" spans="1:6" s="103" customFormat="1" ht="12.75" x14ac:dyDescent="0.2">
      <c r="A92" s="100">
        <f t="shared" si="31"/>
        <v>5</v>
      </c>
      <c r="B92" s="101">
        <v>71111</v>
      </c>
      <c r="C92" s="112" t="s">
        <v>279</v>
      </c>
      <c r="D92" s="106"/>
      <c r="E92" s="106"/>
      <c r="F92" s="106"/>
    </row>
    <row r="93" spans="1:6" s="61" customFormat="1" ht="12.75" x14ac:dyDescent="0.2">
      <c r="A93" s="60">
        <f t="shared" si="31"/>
        <v>2</v>
      </c>
      <c r="B93" s="64">
        <v>72</v>
      </c>
      <c r="C93" s="108" t="s">
        <v>280</v>
      </c>
      <c r="D93" s="58">
        <f>D94+D99</f>
        <v>5000</v>
      </c>
      <c r="E93" s="58">
        <f t="shared" ref="E93:F93" si="38">E94+E99</f>
        <v>5000</v>
      </c>
      <c r="F93" s="58">
        <f t="shared" si="38"/>
        <v>5000</v>
      </c>
    </row>
    <row r="94" spans="1:6" s="61" customFormat="1" ht="12.75" x14ac:dyDescent="0.2">
      <c r="A94" s="60">
        <f t="shared" si="31"/>
        <v>3</v>
      </c>
      <c r="B94" s="64">
        <v>721</v>
      </c>
      <c r="C94" s="110" t="s">
        <v>281</v>
      </c>
      <c r="D94" s="99">
        <f>D95+D97</f>
        <v>5000</v>
      </c>
      <c r="E94" s="99">
        <f t="shared" ref="E94:F94" si="39">E95+E97</f>
        <v>5000</v>
      </c>
      <c r="F94" s="99">
        <f t="shared" si="39"/>
        <v>5000</v>
      </c>
    </row>
    <row r="95" spans="1:6" s="70" customFormat="1" ht="12.75" x14ac:dyDescent="0.2">
      <c r="A95" s="56">
        <f t="shared" si="31"/>
        <v>4</v>
      </c>
      <c r="B95" s="65">
        <v>7211</v>
      </c>
      <c r="C95" s="111" t="s">
        <v>282</v>
      </c>
      <c r="D95" s="69">
        <f>D96</f>
        <v>5000</v>
      </c>
      <c r="E95" s="69">
        <f t="shared" ref="E95:F95" si="40">E96</f>
        <v>5000</v>
      </c>
      <c r="F95" s="69">
        <f t="shared" si="40"/>
        <v>5000</v>
      </c>
    </row>
    <row r="96" spans="1:6" s="103" customFormat="1" ht="12.75" x14ac:dyDescent="0.2">
      <c r="A96" s="100">
        <f t="shared" si="31"/>
        <v>5</v>
      </c>
      <c r="B96" s="101">
        <v>72119</v>
      </c>
      <c r="C96" s="112" t="s">
        <v>283</v>
      </c>
      <c r="D96" s="102">
        <v>5000</v>
      </c>
      <c r="E96" s="102">
        <v>5000</v>
      </c>
      <c r="F96" s="102">
        <v>5000</v>
      </c>
    </row>
    <row r="97" spans="1:6" s="70" customFormat="1" ht="12.75" x14ac:dyDescent="0.2">
      <c r="A97" s="56">
        <f t="shared" si="31"/>
        <v>4</v>
      </c>
      <c r="B97" s="65">
        <v>7212</v>
      </c>
      <c r="C97" s="111" t="s">
        <v>164</v>
      </c>
      <c r="D97" s="69">
        <f>D98</f>
        <v>0</v>
      </c>
      <c r="E97" s="69">
        <f t="shared" ref="E97:F97" si="41">E98</f>
        <v>0</v>
      </c>
      <c r="F97" s="69">
        <f t="shared" si="41"/>
        <v>0</v>
      </c>
    </row>
    <row r="98" spans="1:6" s="103" customFormat="1" ht="12.75" x14ac:dyDescent="0.2">
      <c r="A98" s="100">
        <f t="shared" si="31"/>
        <v>5</v>
      </c>
      <c r="B98" s="101">
        <v>72121</v>
      </c>
      <c r="C98" s="112" t="s">
        <v>284</v>
      </c>
      <c r="D98" s="102"/>
      <c r="E98" s="102"/>
      <c r="F98" s="102"/>
    </row>
    <row r="99" spans="1:6" s="61" customFormat="1" ht="12.75" x14ac:dyDescent="0.2">
      <c r="A99" s="60">
        <f t="shared" si="31"/>
        <v>3</v>
      </c>
      <c r="B99" s="64">
        <v>723</v>
      </c>
      <c r="C99" s="110" t="s">
        <v>285</v>
      </c>
      <c r="D99" s="99">
        <f>D100</f>
        <v>0</v>
      </c>
      <c r="E99" s="99">
        <f t="shared" ref="E99:F100" si="42">E100</f>
        <v>0</v>
      </c>
      <c r="F99" s="99">
        <f t="shared" si="42"/>
        <v>0</v>
      </c>
    </row>
    <row r="100" spans="1:6" s="70" customFormat="1" ht="12.75" x14ac:dyDescent="0.2">
      <c r="A100" s="56">
        <f t="shared" si="31"/>
        <v>4</v>
      </c>
      <c r="B100" s="65">
        <v>7231</v>
      </c>
      <c r="C100" s="111" t="s">
        <v>182</v>
      </c>
      <c r="D100" s="69">
        <f>D101</f>
        <v>0</v>
      </c>
      <c r="E100" s="69">
        <f t="shared" si="42"/>
        <v>0</v>
      </c>
      <c r="F100" s="69">
        <f t="shared" si="42"/>
        <v>0</v>
      </c>
    </row>
    <row r="101" spans="1:6" s="103" customFormat="1" ht="12.75" x14ac:dyDescent="0.2">
      <c r="A101" s="100">
        <f t="shared" si="31"/>
        <v>5</v>
      </c>
      <c r="B101" s="101">
        <v>72311</v>
      </c>
      <c r="C101" s="112" t="s">
        <v>286</v>
      </c>
      <c r="D101" s="102"/>
      <c r="E101" s="102"/>
      <c r="F101" s="102"/>
    </row>
    <row r="102" spans="1:6" s="59" customFormat="1" ht="12.75" x14ac:dyDescent="0.2">
      <c r="A102" s="57">
        <f t="shared" si="31"/>
        <v>1</v>
      </c>
      <c r="B102" s="64">
        <v>8</v>
      </c>
      <c r="C102" s="108" t="s">
        <v>287</v>
      </c>
      <c r="D102" s="58">
        <f>D103</f>
        <v>0</v>
      </c>
      <c r="E102" s="58">
        <f t="shared" ref="E102:F102" si="43">E103</f>
        <v>0</v>
      </c>
      <c r="F102" s="58">
        <f t="shared" si="43"/>
        <v>0</v>
      </c>
    </row>
    <row r="103" spans="1:6" s="61" customFormat="1" ht="12.75" x14ac:dyDescent="0.2">
      <c r="A103" s="60">
        <f t="shared" si="31"/>
        <v>2</v>
      </c>
      <c r="B103" s="64">
        <v>84</v>
      </c>
      <c r="C103" s="108" t="s">
        <v>288</v>
      </c>
      <c r="D103" s="58">
        <f>D104+D106</f>
        <v>0</v>
      </c>
      <c r="E103" s="58">
        <f t="shared" ref="E103:F103" si="44">E104+E106</f>
        <v>0</v>
      </c>
      <c r="F103" s="58">
        <f t="shared" si="44"/>
        <v>0</v>
      </c>
    </row>
    <row r="104" spans="1:6" s="61" customFormat="1" ht="24" x14ac:dyDescent="0.2">
      <c r="A104" s="60">
        <f t="shared" si="31"/>
        <v>3</v>
      </c>
      <c r="B104" s="64">
        <v>844</v>
      </c>
      <c r="C104" s="110" t="s">
        <v>289</v>
      </c>
      <c r="D104" s="58">
        <f>D105</f>
        <v>0</v>
      </c>
      <c r="E104" s="58">
        <f t="shared" ref="E104:F104" si="45">E105</f>
        <v>0</v>
      </c>
      <c r="F104" s="58">
        <f t="shared" si="45"/>
        <v>0</v>
      </c>
    </row>
    <row r="105" spans="1:6" s="70" customFormat="1" ht="12.75" x14ac:dyDescent="0.2">
      <c r="A105" s="56">
        <f t="shared" si="31"/>
        <v>4</v>
      </c>
      <c r="B105" s="65">
        <v>8443</v>
      </c>
      <c r="C105" s="111" t="s">
        <v>290</v>
      </c>
      <c r="D105" s="62"/>
      <c r="E105" s="62"/>
      <c r="F105" s="62"/>
    </row>
    <row r="106" spans="1:6" s="61" customFormat="1" ht="12.75" x14ac:dyDescent="0.2">
      <c r="A106" s="60">
        <f t="shared" si="31"/>
        <v>3</v>
      </c>
      <c r="B106" s="64">
        <v>847</v>
      </c>
      <c r="C106" s="110" t="s">
        <v>291</v>
      </c>
      <c r="D106" s="99">
        <f>D107</f>
        <v>0</v>
      </c>
      <c r="E106" s="99">
        <f t="shared" ref="E106:F107" si="46">E107</f>
        <v>0</v>
      </c>
      <c r="F106" s="99">
        <f t="shared" si="46"/>
        <v>0</v>
      </c>
    </row>
    <row r="107" spans="1:6" s="70" customFormat="1" ht="12.75" x14ac:dyDescent="0.2">
      <c r="A107" s="56">
        <f t="shared" si="31"/>
        <v>4</v>
      </c>
      <c r="B107" s="65">
        <v>8471</v>
      </c>
      <c r="C107" s="111" t="s">
        <v>292</v>
      </c>
      <c r="D107" s="69">
        <f>D108</f>
        <v>0</v>
      </c>
      <c r="E107" s="69">
        <f t="shared" si="46"/>
        <v>0</v>
      </c>
      <c r="F107" s="69">
        <f t="shared" si="46"/>
        <v>0</v>
      </c>
    </row>
    <row r="108" spans="1:6" s="103" customFormat="1" ht="12.75" x14ac:dyDescent="0.2">
      <c r="A108" s="100">
        <f t="shared" si="31"/>
        <v>5</v>
      </c>
      <c r="B108" s="101">
        <v>84712</v>
      </c>
      <c r="C108" s="112" t="s">
        <v>293</v>
      </c>
      <c r="D108" s="102"/>
      <c r="E108" s="102"/>
      <c r="F108" s="102"/>
    </row>
    <row r="110" spans="1:6" x14ac:dyDescent="0.2">
      <c r="C110" s="109" t="s">
        <v>382</v>
      </c>
    </row>
    <row r="111" spans="1:6" x14ac:dyDescent="0.2">
      <c r="D111" s="73" t="s">
        <v>368</v>
      </c>
    </row>
    <row r="113" spans="4:4" x14ac:dyDescent="0.2">
      <c r="D113" s="73" t="s">
        <v>369</v>
      </c>
    </row>
  </sheetData>
  <autoFilter ref="A3:F108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showGridLines="0" topLeftCell="B97" zoomScaleNormal="100" workbookViewId="0">
      <selection activeCell="H46" sqref="H46"/>
    </sheetView>
  </sheetViews>
  <sheetFormatPr defaultColWidth="9.140625" defaultRowHeight="12" x14ac:dyDescent="0.2"/>
  <cols>
    <col min="1" max="1" width="0" style="67" hidden="1" customWidth="1"/>
    <col min="2" max="2" width="12.7109375" style="67" customWidth="1"/>
    <col min="3" max="3" width="54.7109375" style="73" customWidth="1"/>
    <col min="4" max="6" width="14.7109375" style="78" customWidth="1"/>
    <col min="7" max="16384" width="9.140625" style="67"/>
  </cols>
  <sheetData>
    <row r="1" spans="1:6" s="189" customFormat="1" x14ac:dyDescent="0.2">
      <c r="C1" s="217" t="s">
        <v>366</v>
      </c>
      <c r="D1" s="218"/>
      <c r="E1" s="218"/>
      <c r="F1" s="218"/>
    </row>
    <row r="2" spans="1:6" ht="12.75" thickBot="1" x14ac:dyDescent="0.25">
      <c r="C2" s="217" t="s">
        <v>370</v>
      </c>
      <c r="D2" s="218"/>
      <c r="E2" s="218"/>
      <c r="F2" s="218"/>
    </row>
    <row r="3" spans="1:6" ht="26.25" thickBot="1" x14ac:dyDescent="0.25">
      <c r="A3" s="67" t="s">
        <v>40</v>
      </c>
      <c r="B3" s="68" t="s">
        <v>42</v>
      </c>
      <c r="C3" s="113" t="s">
        <v>19</v>
      </c>
      <c r="D3" s="68" t="s">
        <v>383</v>
      </c>
      <c r="E3" s="68" t="s">
        <v>334</v>
      </c>
      <c r="F3" s="68" t="s">
        <v>384</v>
      </c>
    </row>
    <row r="4" spans="1:6" ht="12.75" x14ac:dyDescent="0.2">
      <c r="A4" s="67">
        <f>LEN(B4)</f>
        <v>1</v>
      </c>
      <c r="B4" s="74" t="s">
        <v>51</v>
      </c>
      <c r="C4" s="114" t="s">
        <v>52</v>
      </c>
      <c r="D4" s="75">
        <f>D5+D15+D48+D56+D62+D67</f>
        <v>9292300</v>
      </c>
      <c r="E4" s="75">
        <f t="shared" ref="E4:F4" si="0">E5+E15+E48+E56+E62+E67</f>
        <v>9310300</v>
      </c>
      <c r="F4" s="75">
        <f t="shared" si="0"/>
        <v>9292300</v>
      </c>
    </row>
    <row r="5" spans="1:6" ht="12.75" x14ac:dyDescent="0.2">
      <c r="A5" s="67">
        <f t="shared" ref="A5:A55" si="1">LEN(B5)</f>
        <v>2</v>
      </c>
      <c r="B5" s="74" t="s">
        <v>53</v>
      </c>
      <c r="C5" s="114" t="s">
        <v>21</v>
      </c>
      <c r="D5" s="187">
        <f>+D6+D10+D12</f>
        <v>7075750</v>
      </c>
      <c r="E5" s="75">
        <f t="shared" ref="E5:F5" si="2">+E6+E10+E12</f>
        <v>7093750</v>
      </c>
      <c r="F5" s="75">
        <f t="shared" si="2"/>
        <v>7075750</v>
      </c>
    </row>
    <row r="6" spans="1:6" x14ac:dyDescent="0.2">
      <c r="A6" s="67">
        <f t="shared" si="1"/>
        <v>3</v>
      </c>
      <c r="B6" s="97" t="s">
        <v>54</v>
      </c>
      <c r="C6" s="115" t="s">
        <v>22</v>
      </c>
      <c r="D6" s="76">
        <f>D7+D8+D9</f>
        <v>5842264</v>
      </c>
      <c r="E6" s="76">
        <f t="shared" ref="E6:F6" si="3">E7+E8+E9</f>
        <v>5842264</v>
      </c>
      <c r="F6" s="76">
        <f t="shared" si="3"/>
        <v>5842264</v>
      </c>
    </row>
    <row r="7" spans="1:6" ht="22.5" x14ac:dyDescent="0.2">
      <c r="A7" s="67">
        <f t="shared" si="1"/>
        <v>4</v>
      </c>
      <c r="B7" s="98" t="s">
        <v>55</v>
      </c>
      <c r="C7" s="116" t="s">
        <v>43</v>
      </c>
      <c r="D7" s="77">
        <v>5750264</v>
      </c>
      <c r="E7" s="77">
        <v>5750264</v>
      </c>
      <c r="F7" s="77">
        <v>5750264</v>
      </c>
    </row>
    <row r="8" spans="1:6" ht="22.5" x14ac:dyDescent="0.2">
      <c r="A8" s="67">
        <f t="shared" si="1"/>
        <v>4</v>
      </c>
      <c r="B8" s="98" t="s">
        <v>56</v>
      </c>
      <c r="C8" s="116" t="s">
        <v>57</v>
      </c>
      <c r="D8" s="77"/>
      <c r="E8" s="77"/>
      <c r="F8" s="77"/>
    </row>
    <row r="9" spans="1:6" ht="22.5" x14ac:dyDescent="0.2">
      <c r="A9" s="67">
        <f t="shared" si="1"/>
        <v>4</v>
      </c>
      <c r="B9" s="98" t="s">
        <v>58</v>
      </c>
      <c r="C9" s="116" t="s">
        <v>59</v>
      </c>
      <c r="D9" s="77">
        <v>92000</v>
      </c>
      <c r="E9" s="77">
        <v>92000</v>
      </c>
      <c r="F9" s="77">
        <v>92000</v>
      </c>
    </row>
    <row r="10" spans="1:6" x14ac:dyDescent="0.2">
      <c r="A10" s="67">
        <f t="shared" si="1"/>
        <v>3</v>
      </c>
      <c r="B10" s="97">
        <v>312</v>
      </c>
      <c r="C10" s="115" t="s">
        <v>23</v>
      </c>
      <c r="D10" s="76">
        <f>D11</f>
        <v>242000</v>
      </c>
      <c r="E10" s="76">
        <f t="shared" ref="E10:F10" si="4">E11</f>
        <v>260000</v>
      </c>
      <c r="F10" s="76">
        <f t="shared" si="4"/>
        <v>242000</v>
      </c>
    </row>
    <row r="11" spans="1:6" ht="22.5" x14ac:dyDescent="0.2">
      <c r="A11" s="67">
        <f t="shared" si="1"/>
        <v>4</v>
      </c>
      <c r="B11" s="98" t="s">
        <v>60</v>
      </c>
      <c r="C11" s="116" t="s">
        <v>23</v>
      </c>
      <c r="D11" s="77">
        <v>242000</v>
      </c>
      <c r="E11" s="77">
        <v>260000</v>
      </c>
      <c r="F11" s="77">
        <v>242000</v>
      </c>
    </row>
    <row r="12" spans="1:6" x14ac:dyDescent="0.2">
      <c r="A12" s="67">
        <f t="shared" si="1"/>
        <v>3</v>
      </c>
      <c r="B12" s="97">
        <v>313</v>
      </c>
      <c r="C12" s="115" t="s">
        <v>24</v>
      </c>
      <c r="D12" s="76">
        <f>D13+D14</f>
        <v>991486</v>
      </c>
      <c r="E12" s="76">
        <f t="shared" ref="E12:F12" si="5">E13+E14</f>
        <v>991486</v>
      </c>
      <c r="F12" s="76">
        <f t="shared" si="5"/>
        <v>991486</v>
      </c>
    </row>
    <row r="13" spans="1:6" ht="22.5" x14ac:dyDescent="0.2">
      <c r="A13" s="67">
        <f t="shared" si="1"/>
        <v>4</v>
      </c>
      <c r="B13" s="98" t="s">
        <v>61</v>
      </c>
      <c r="C13" s="116" t="s">
        <v>44</v>
      </c>
      <c r="D13" s="77">
        <v>893142</v>
      </c>
      <c r="E13" s="77">
        <v>893142</v>
      </c>
      <c r="F13" s="77">
        <v>893142</v>
      </c>
    </row>
    <row r="14" spans="1:6" ht="22.5" x14ac:dyDescent="0.2">
      <c r="A14" s="67">
        <f t="shared" si="1"/>
        <v>4</v>
      </c>
      <c r="B14" s="98" t="s">
        <v>62</v>
      </c>
      <c r="C14" s="116" t="s">
        <v>45</v>
      </c>
      <c r="D14" s="77">
        <v>98344</v>
      </c>
      <c r="E14" s="77">
        <v>98344</v>
      </c>
      <c r="F14" s="77">
        <v>98344</v>
      </c>
    </row>
    <row r="15" spans="1:6" ht="12.75" x14ac:dyDescent="0.2">
      <c r="A15" s="67">
        <f t="shared" si="1"/>
        <v>2</v>
      </c>
      <c r="B15" s="74" t="s">
        <v>63</v>
      </c>
      <c r="C15" s="114" t="s">
        <v>25</v>
      </c>
      <c r="D15" s="75">
        <f>D16+D21+D28+D38+D40</f>
        <v>2214350</v>
      </c>
      <c r="E15" s="75">
        <f t="shared" ref="E15:F15" si="6">E16+E21+E28+E38+E40</f>
        <v>2214350</v>
      </c>
      <c r="F15" s="75">
        <f t="shared" si="6"/>
        <v>2214350</v>
      </c>
    </row>
    <row r="16" spans="1:6" x14ac:dyDescent="0.2">
      <c r="A16" s="67">
        <f t="shared" si="1"/>
        <v>3</v>
      </c>
      <c r="B16" s="97" t="s">
        <v>64</v>
      </c>
      <c r="C16" s="115" t="s">
        <v>26</v>
      </c>
      <c r="D16" s="76">
        <f>SUM(D17:D20)</f>
        <v>388000</v>
      </c>
      <c r="E16" s="76">
        <f>SUM(E17:E20)</f>
        <v>388000</v>
      </c>
      <c r="F16" s="76">
        <f t="shared" ref="F16" si="7">SUM(F17:F20)</f>
        <v>388000</v>
      </c>
    </row>
    <row r="17" spans="1:6" ht="22.5" x14ac:dyDescent="0.2">
      <c r="A17" s="67">
        <f t="shared" si="1"/>
        <v>4</v>
      </c>
      <c r="B17" s="98" t="s">
        <v>65</v>
      </c>
      <c r="C17" s="116" t="s">
        <v>66</v>
      </c>
      <c r="D17" s="77">
        <v>29000</v>
      </c>
      <c r="E17" s="77">
        <v>29000</v>
      </c>
      <c r="F17" s="77">
        <v>29000</v>
      </c>
    </row>
    <row r="18" spans="1:6" ht="22.5" x14ac:dyDescent="0.2">
      <c r="A18" s="67">
        <f t="shared" si="1"/>
        <v>4</v>
      </c>
      <c r="B18" s="98" t="s">
        <v>67</v>
      </c>
      <c r="C18" s="116" t="s">
        <v>68</v>
      </c>
      <c r="D18" s="77">
        <v>350000</v>
      </c>
      <c r="E18" s="77">
        <v>350000</v>
      </c>
      <c r="F18" s="77">
        <v>350000</v>
      </c>
    </row>
    <row r="19" spans="1:6" ht="22.5" x14ac:dyDescent="0.2">
      <c r="A19" s="67">
        <f t="shared" si="1"/>
        <v>4</v>
      </c>
      <c r="B19" s="98" t="s">
        <v>69</v>
      </c>
      <c r="C19" s="116" t="s">
        <v>70</v>
      </c>
      <c r="D19" s="77">
        <v>7000</v>
      </c>
      <c r="E19" s="77">
        <v>7000</v>
      </c>
      <c r="F19" s="77">
        <v>7000</v>
      </c>
    </row>
    <row r="20" spans="1:6" ht="22.5" x14ac:dyDescent="0.2">
      <c r="A20" s="67">
        <f t="shared" si="1"/>
        <v>4</v>
      </c>
      <c r="B20" s="98" t="s">
        <v>71</v>
      </c>
      <c r="C20" s="116" t="s">
        <v>72</v>
      </c>
      <c r="D20" s="77">
        <v>2000</v>
      </c>
      <c r="E20" s="77">
        <v>2000</v>
      </c>
      <c r="F20" s="77">
        <v>2000</v>
      </c>
    </row>
    <row r="21" spans="1:6" x14ac:dyDescent="0.2">
      <c r="A21" s="67">
        <f t="shared" si="1"/>
        <v>3</v>
      </c>
      <c r="B21" s="97" t="s">
        <v>73</v>
      </c>
      <c r="C21" s="115" t="s">
        <v>27</v>
      </c>
      <c r="D21" s="76">
        <f>SUM(D22:D27)</f>
        <v>806900</v>
      </c>
      <c r="E21" s="76">
        <f t="shared" ref="E21:F21" si="8">SUM(E22:E27)</f>
        <v>806900</v>
      </c>
      <c r="F21" s="76">
        <f t="shared" si="8"/>
        <v>806900</v>
      </c>
    </row>
    <row r="22" spans="1:6" ht="22.5" x14ac:dyDescent="0.2">
      <c r="A22" s="67">
        <f t="shared" si="1"/>
        <v>4</v>
      </c>
      <c r="B22" s="98" t="s">
        <v>74</v>
      </c>
      <c r="C22" s="116" t="s">
        <v>46</v>
      </c>
      <c r="D22" s="77">
        <v>93850</v>
      </c>
      <c r="E22" s="77">
        <v>93850</v>
      </c>
      <c r="F22" s="77">
        <v>93850</v>
      </c>
    </row>
    <row r="23" spans="1:6" ht="22.5" x14ac:dyDescent="0.2">
      <c r="A23" s="67">
        <f t="shared" si="1"/>
        <v>4</v>
      </c>
      <c r="B23" s="98" t="s">
        <v>75</v>
      </c>
      <c r="C23" s="116" t="s">
        <v>47</v>
      </c>
      <c r="D23" s="77">
        <v>206800</v>
      </c>
      <c r="E23" s="77">
        <v>206800</v>
      </c>
      <c r="F23" s="77">
        <v>206800</v>
      </c>
    </row>
    <row r="24" spans="1:6" ht="22.5" x14ac:dyDescent="0.2">
      <c r="A24" s="67">
        <f t="shared" si="1"/>
        <v>4</v>
      </c>
      <c r="B24" s="98" t="s">
        <v>76</v>
      </c>
      <c r="C24" s="116" t="s">
        <v>77</v>
      </c>
      <c r="D24" s="77">
        <v>460500</v>
      </c>
      <c r="E24" s="77">
        <v>460500</v>
      </c>
      <c r="F24" s="77">
        <v>460500</v>
      </c>
    </row>
    <row r="25" spans="1:6" ht="22.5" x14ac:dyDescent="0.2">
      <c r="A25" s="67">
        <f t="shared" si="1"/>
        <v>4</v>
      </c>
      <c r="B25" s="98" t="s">
        <v>78</v>
      </c>
      <c r="C25" s="116" t="s">
        <v>79</v>
      </c>
      <c r="D25" s="77">
        <v>35200</v>
      </c>
      <c r="E25" s="77">
        <v>35200</v>
      </c>
      <c r="F25" s="77">
        <v>35200</v>
      </c>
    </row>
    <row r="26" spans="1:6" ht="22.5" x14ac:dyDescent="0.2">
      <c r="A26" s="67">
        <f t="shared" si="1"/>
        <v>4</v>
      </c>
      <c r="B26" s="98" t="s">
        <v>80</v>
      </c>
      <c r="C26" s="116" t="s">
        <v>81</v>
      </c>
      <c r="D26" s="77">
        <v>7550</v>
      </c>
      <c r="E26" s="77">
        <v>7550</v>
      </c>
      <c r="F26" s="77">
        <v>7550</v>
      </c>
    </row>
    <row r="27" spans="1:6" ht="22.5" x14ac:dyDescent="0.2">
      <c r="A27" s="67">
        <f t="shared" si="1"/>
        <v>4</v>
      </c>
      <c r="B27" s="98" t="s">
        <v>82</v>
      </c>
      <c r="C27" s="116" t="s">
        <v>83</v>
      </c>
      <c r="D27" s="77">
        <v>3000</v>
      </c>
      <c r="E27" s="77">
        <v>3000</v>
      </c>
      <c r="F27" s="77">
        <v>3000</v>
      </c>
    </row>
    <row r="28" spans="1:6" x14ac:dyDescent="0.2">
      <c r="A28" s="67">
        <f t="shared" si="1"/>
        <v>3</v>
      </c>
      <c r="B28" s="97" t="s">
        <v>84</v>
      </c>
      <c r="C28" s="115" t="s">
        <v>28</v>
      </c>
      <c r="D28" s="76">
        <f>SUM(D29:D37)</f>
        <v>938888</v>
      </c>
      <c r="E28" s="76">
        <f t="shared" ref="E28:F28" si="9">SUM(E29:E37)</f>
        <v>938888</v>
      </c>
      <c r="F28" s="76">
        <f t="shared" si="9"/>
        <v>938888</v>
      </c>
    </row>
    <row r="29" spans="1:6" ht="22.5" x14ac:dyDescent="0.2">
      <c r="A29" s="67">
        <f t="shared" si="1"/>
        <v>4</v>
      </c>
      <c r="B29" s="98" t="s">
        <v>85</v>
      </c>
      <c r="C29" s="116" t="s">
        <v>86</v>
      </c>
      <c r="D29" s="77">
        <v>698500</v>
      </c>
      <c r="E29" s="77">
        <v>698500</v>
      </c>
      <c r="F29" s="77">
        <v>698500</v>
      </c>
    </row>
    <row r="30" spans="1:6" ht="22.5" x14ac:dyDescent="0.2">
      <c r="A30" s="67">
        <f t="shared" si="1"/>
        <v>4</v>
      </c>
      <c r="B30" s="98" t="s">
        <v>87</v>
      </c>
      <c r="C30" s="116" t="s">
        <v>50</v>
      </c>
      <c r="D30" s="77">
        <v>67500</v>
      </c>
      <c r="E30" s="77">
        <v>67500</v>
      </c>
      <c r="F30" s="77">
        <v>67500</v>
      </c>
    </row>
    <row r="31" spans="1:6" ht="22.5" x14ac:dyDescent="0.2">
      <c r="A31" s="67">
        <f t="shared" si="1"/>
        <v>4</v>
      </c>
      <c r="B31" s="98" t="s">
        <v>88</v>
      </c>
      <c r="C31" s="116" t="s">
        <v>89</v>
      </c>
      <c r="D31" s="77"/>
      <c r="E31" s="77"/>
      <c r="F31" s="77"/>
    </row>
    <row r="32" spans="1:6" ht="22.5" x14ac:dyDescent="0.2">
      <c r="A32" s="67">
        <f t="shared" si="1"/>
        <v>4</v>
      </c>
      <c r="B32" s="98" t="s">
        <v>90</v>
      </c>
      <c r="C32" s="116" t="s">
        <v>91</v>
      </c>
      <c r="D32" s="77">
        <v>128288</v>
      </c>
      <c r="E32" s="77">
        <v>128288</v>
      </c>
      <c r="F32" s="77">
        <v>128288</v>
      </c>
    </row>
    <row r="33" spans="1:6" ht="22.5" x14ac:dyDescent="0.2">
      <c r="A33" s="67">
        <f t="shared" si="1"/>
        <v>4</v>
      </c>
      <c r="B33" s="98" t="s">
        <v>92</v>
      </c>
      <c r="C33" s="116" t="s">
        <v>93</v>
      </c>
      <c r="D33" s="77"/>
      <c r="E33" s="77"/>
      <c r="F33" s="77"/>
    </row>
    <row r="34" spans="1:6" ht="22.5" x14ac:dyDescent="0.2">
      <c r="A34" s="67">
        <f t="shared" si="1"/>
        <v>4</v>
      </c>
      <c r="B34" s="98" t="s">
        <v>94</v>
      </c>
      <c r="C34" s="116" t="s">
        <v>95</v>
      </c>
      <c r="D34" s="77">
        <v>19100</v>
      </c>
      <c r="E34" s="77">
        <v>19100</v>
      </c>
      <c r="F34" s="77">
        <v>19100</v>
      </c>
    </row>
    <row r="35" spans="1:6" ht="22.5" x14ac:dyDescent="0.2">
      <c r="A35" s="67">
        <f t="shared" si="1"/>
        <v>4</v>
      </c>
      <c r="B35" s="98" t="s">
        <v>96</v>
      </c>
      <c r="C35" s="116" t="s">
        <v>97</v>
      </c>
      <c r="D35" s="77">
        <v>5500</v>
      </c>
      <c r="E35" s="77">
        <v>5500</v>
      </c>
      <c r="F35" s="77">
        <v>5500</v>
      </c>
    </row>
    <row r="36" spans="1:6" ht="22.5" x14ac:dyDescent="0.2">
      <c r="A36" s="67">
        <f t="shared" si="1"/>
        <v>4</v>
      </c>
      <c r="B36" s="98" t="s">
        <v>98</v>
      </c>
      <c r="C36" s="116" t="s">
        <v>99</v>
      </c>
      <c r="D36" s="77">
        <v>10000</v>
      </c>
      <c r="E36" s="77">
        <v>10000</v>
      </c>
      <c r="F36" s="77">
        <v>10000</v>
      </c>
    </row>
    <row r="37" spans="1:6" ht="22.5" x14ac:dyDescent="0.2">
      <c r="A37" s="67">
        <f t="shared" si="1"/>
        <v>4</v>
      </c>
      <c r="B37" s="98" t="s">
        <v>100</v>
      </c>
      <c r="C37" s="116" t="s">
        <v>101</v>
      </c>
      <c r="D37" s="77">
        <v>10000</v>
      </c>
      <c r="E37" s="77">
        <v>10000</v>
      </c>
      <c r="F37" s="77">
        <v>10000</v>
      </c>
    </row>
    <row r="38" spans="1:6" x14ac:dyDescent="0.2">
      <c r="A38" s="67">
        <f t="shared" si="1"/>
        <v>3</v>
      </c>
      <c r="B38" s="97" t="s">
        <v>102</v>
      </c>
      <c r="C38" s="115" t="s">
        <v>103</v>
      </c>
      <c r="D38" s="76">
        <f>D39</f>
        <v>0</v>
      </c>
      <c r="E38" s="76">
        <f t="shared" ref="E38:F38" si="10">E39</f>
        <v>0</v>
      </c>
      <c r="F38" s="76">
        <f t="shared" si="10"/>
        <v>0</v>
      </c>
    </row>
    <row r="39" spans="1:6" ht="22.5" x14ac:dyDescent="0.2">
      <c r="A39" s="67">
        <f t="shared" si="1"/>
        <v>4</v>
      </c>
      <c r="B39" s="98" t="s">
        <v>104</v>
      </c>
      <c r="C39" s="116" t="s">
        <v>103</v>
      </c>
      <c r="D39" s="77"/>
      <c r="E39" s="77"/>
      <c r="F39" s="77"/>
    </row>
    <row r="40" spans="1:6" x14ac:dyDescent="0.2">
      <c r="A40" s="67">
        <f t="shared" si="1"/>
        <v>3</v>
      </c>
      <c r="B40" s="97" t="s">
        <v>105</v>
      </c>
      <c r="C40" s="115" t="s">
        <v>29</v>
      </c>
      <c r="D40" s="76">
        <f>SUM(D41:D47)</f>
        <v>80562</v>
      </c>
      <c r="E40" s="76">
        <f t="shared" ref="E40:F40" si="11">SUM(E41:E47)</f>
        <v>80562</v>
      </c>
      <c r="F40" s="76">
        <f t="shared" si="11"/>
        <v>80562</v>
      </c>
    </row>
    <row r="41" spans="1:6" ht="22.5" x14ac:dyDescent="0.2">
      <c r="A41" s="67">
        <f t="shared" si="1"/>
        <v>4</v>
      </c>
      <c r="B41" s="98" t="s">
        <v>106</v>
      </c>
      <c r="C41" s="116" t="s">
        <v>107</v>
      </c>
      <c r="D41" s="77"/>
      <c r="E41" s="77"/>
      <c r="F41" s="77"/>
    </row>
    <row r="42" spans="1:6" ht="22.5" x14ac:dyDescent="0.2">
      <c r="A42" s="67">
        <f t="shared" si="1"/>
        <v>4</v>
      </c>
      <c r="B42" s="98" t="s">
        <v>108</v>
      </c>
      <c r="C42" s="116" t="s">
        <v>109</v>
      </c>
      <c r="D42" s="77">
        <v>16900</v>
      </c>
      <c r="E42" s="77">
        <v>16900</v>
      </c>
      <c r="F42" s="77">
        <v>16900</v>
      </c>
    </row>
    <row r="43" spans="1:6" ht="22.5" x14ac:dyDescent="0.2">
      <c r="A43" s="67">
        <f t="shared" si="1"/>
        <v>4</v>
      </c>
      <c r="B43" s="98" t="s">
        <v>110</v>
      </c>
      <c r="C43" s="116" t="s">
        <v>111</v>
      </c>
      <c r="D43" s="77">
        <v>1500</v>
      </c>
      <c r="E43" s="77">
        <v>1500</v>
      </c>
      <c r="F43" s="77">
        <v>1500</v>
      </c>
    </row>
    <row r="44" spans="1:6" ht="22.5" x14ac:dyDescent="0.2">
      <c r="A44" s="67">
        <f t="shared" si="1"/>
        <v>4</v>
      </c>
      <c r="B44" s="98" t="s">
        <v>112</v>
      </c>
      <c r="C44" s="116" t="s">
        <v>113</v>
      </c>
      <c r="D44" s="77">
        <v>1040</v>
      </c>
      <c r="E44" s="77">
        <v>1040</v>
      </c>
      <c r="F44" s="77">
        <v>1040</v>
      </c>
    </row>
    <row r="45" spans="1:6" ht="22.5" x14ac:dyDescent="0.2">
      <c r="A45" s="67">
        <f t="shared" si="1"/>
        <v>4</v>
      </c>
      <c r="B45" s="98" t="s">
        <v>114</v>
      </c>
      <c r="C45" s="116" t="s">
        <v>115</v>
      </c>
      <c r="D45" s="77">
        <v>30500</v>
      </c>
      <c r="E45" s="77">
        <v>30500</v>
      </c>
      <c r="F45" s="77">
        <v>30500</v>
      </c>
    </row>
    <row r="46" spans="1:6" ht="22.5" x14ac:dyDescent="0.2">
      <c r="A46" s="67">
        <f t="shared" si="1"/>
        <v>4</v>
      </c>
      <c r="B46" s="98" t="s">
        <v>116</v>
      </c>
      <c r="C46" s="116" t="s">
        <v>117</v>
      </c>
      <c r="D46" s="77"/>
      <c r="E46" s="77"/>
      <c r="F46" s="77"/>
    </row>
    <row r="47" spans="1:6" ht="22.5" x14ac:dyDescent="0.2">
      <c r="A47" s="67">
        <f t="shared" si="1"/>
        <v>4</v>
      </c>
      <c r="B47" s="98" t="s">
        <v>118</v>
      </c>
      <c r="C47" s="116" t="s">
        <v>29</v>
      </c>
      <c r="D47" s="77">
        <v>30622</v>
      </c>
      <c r="E47" s="77">
        <v>30622</v>
      </c>
      <c r="F47" s="77">
        <v>30622</v>
      </c>
    </row>
    <row r="48" spans="1:6" ht="12.75" x14ac:dyDescent="0.2">
      <c r="A48" s="67">
        <f t="shared" si="1"/>
        <v>2</v>
      </c>
      <c r="B48" s="74" t="s">
        <v>119</v>
      </c>
      <c r="C48" s="114" t="s">
        <v>120</v>
      </c>
      <c r="D48" s="75">
        <f>D49+D51</f>
        <v>2200</v>
      </c>
      <c r="E48" s="75">
        <f t="shared" ref="E48:F48" si="12">E49+E51</f>
        <v>2200</v>
      </c>
      <c r="F48" s="75">
        <f t="shared" si="12"/>
        <v>2200</v>
      </c>
    </row>
    <row r="49" spans="1:6" x14ac:dyDescent="0.2">
      <c r="A49" s="67">
        <f t="shared" si="1"/>
        <v>3</v>
      </c>
      <c r="B49" s="97" t="s">
        <v>121</v>
      </c>
      <c r="C49" s="115" t="s">
        <v>122</v>
      </c>
      <c r="D49" s="76">
        <f>SUM(D50)</f>
        <v>0</v>
      </c>
      <c r="E49" s="76">
        <f t="shared" ref="E49:F49" si="13">SUM(E50)</f>
        <v>0</v>
      </c>
      <c r="F49" s="76">
        <f t="shared" si="13"/>
        <v>0</v>
      </c>
    </row>
    <row r="50" spans="1:6" ht="22.5" x14ac:dyDescent="0.2">
      <c r="A50" s="67">
        <f t="shared" si="1"/>
        <v>4</v>
      </c>
      <c r="B50" s="98" t="s">
        <v>123</v>
      </c>
      <c r="C50" s="116" t="s">
        <v>124</v>
      </c>
      <c r="D50" s="77"/>
      <c r="E50" s="77"/>
      <c r="F50" s="77"/>
    </row>
    <row r="51" spans="1:6" x14ac:dyDescent="0.2">
      <c r="A51" s="67">
        <f t="shared" si="1"/>
        <v>3</v>
      </c>
      <c r="B51" s="97" t="s">
        <v>125</v>
      </c>
      <c r="C51" s="115" t="s">
        <v>30</v>
      </c>
      <c r="D51" s="76">
        <f>SUM(D52:D55)</f>
        <v>2200</v>
      </c>
      <c r="E51" s="76">
        <f t="shared" ref="E51:F51" si="14">SUM(E52:E55)</f>
        <v>2200</v>
      </c>
      <c r="F51" s="76">
        <f t="shared" si="14"/>
        <v>2200</v>
      </c>
    </row>
    <row r="52" spans="1:6" ht="22.5" x14ac:dyDescent="0.2">
      <c r="A52" s="67">
        <f t="shared" si="1"/>
        <v>4</v>
      </c>
      <c r="B52" s="98" t="s">
        <v>126</v>
      </c>
      <c r="C52" s="116" t="s">
        <v>127</v>
      </c>
      <c r="D52" s="77">
        <v>2200</v>
      </c>
      <c r="E52" s="77">
        <v>2200</v>
      </c>
      <c r="F52" s="77">
        <v>2200</v>
      </c>
    </row>
    <row r="53" spans="1:6" ht="22.5" x14ac:dyDescent="0.2">
      <c r="A53" s="67">
        <f t="shared" si="1"/>
        <v>4</v>
      </c>
      <c r="B53" s="98" t="s">
        <v>128</v>
      </c>
      <c r="C53" s="116" t="s">
        <v>129</v>
      </c>
      <c r="D53" s="77"/>
      <c r="E53" s="77"/>
      <c r="F53" s="77"/>
    </row>
    <row r="54" spans="1:6" ht="22.5" x14ac:dyDescent="0.2">
      <c r="A54" s="67">
        <f t="shared" si="1"/>
        <v>4</v>
      </c>
      <c r="B54" s="98" t="s">
        <v>130</v>
      </c>
      <c r="C54" s="116" t="s">
        <v>131</v>
      </c>
      <c r="D54" s="77"/>
      <c r="E54" s="77"/>
      <c r="F54" s="77"/>
    </row>
    <row r="55" spans="1:6" ht="24" customHeight="1" x14ac:dyDescent="0.2">
      <c r="A55" s="67">
        <f t="shared" si="1"/>
        <v>4</v>
      </c>
      <c r="B55" s="98" t="s">
        <v>132</v>
      </c>
      <c r="C55" s="116" t="s">
        <v>133</v>
      </c>
      <c r="D55" s="77"/>
      <c r="E55" s="77"/>
      <c r="F55" s="77"/>
    </row>
    <row r="56" spans="1:6" s="123" customFormat="1" ht="12.75" x14ac:dyDescent="0.2">
      <c r="B56" s="74">
        <v>36</v>
      </c>
      <c r="C56" s="114" t="s">
        <v>329</v>
      </c>
      <c r="D56" s="75">
        <f>D57</f>
        <v>0</v>
      </c>
      <c r="E56" s="75">
        <f t="shared" ref="E56:F56" si="15">E57</f>
        <v>0</v>
      </c>
      <c r="F56" s="75">
        <f t="shared" si="15"/>
        <v>0</v>
      </c>
    </row>
    <row r="57" spans="1:6" s="123" customFormat="1" x14ac:dyDescent="0.2">
      <c r="B57" s="97" t="s">
        <v>323</v>
      </c>
      <c r="C57" s="115" t="s">
        <v>314</v>
      </c>
      <c r="D57" s="76">
        <f>D58+D59+D60+D61</f>
        <v>0</v>
      </c>
      <c r="E57" s="76">
        <f>E58+E59+E60+E61</f>
        <v>0</v>
      </c>
      <c r="F57" s="76">
        <f>F58+F59+F60+F61</f>
        <v>0</v>
      </c>
    </row>
    <row r="58" spans="1:6" s="123" customFormat="1" ht="22.5" x14ac:dyDescent="0.2">
      <c r="B58" s="98" t="s">
        <v>324</v>
      </c>
      <c r="C58" s="116" t="s">
        <v>315</v>
      </c>
      <c r="D58" s="77">
        <v>0</v>
      </c>
      <c r="E58" s="77">
        <v>0</v>
      </c>
      <c r="F58" s="77">
        <v>0</v>
      </c>
    </row>
    <row r="59" spans="1:6" s="123" customFormat="1" ht="22.5" x14ac:dyDescent="0.2">
      <c r="B59" s="98" t="s">
        <v>325</v>
      </c>
      <c r="C59" s="116" t="s">
        <v>316</v>
      </c>
      <c r="D59" s="77">
        <v>0</v>
      </c>
      <c r="E59" s="77">
        <v>0</v>
      </c>
      <c r="F59" s="77">
        <v>0</v>
      </c>
    </row>
    <row r="60" spans="1:6" s="123" customFormat="1" ht="22.5" x14ac:dyDescent="0.2">
      <c r="B60" s="98" t="s">
        <v>326</v>
      </c>
      <c r="C60" s="116" t="s">
        <v>317</v>
      </c>
      <c r="D60" s="77">
        <v>0</v>
      </c>
      <c r="E60" s="77">
        <v>0</v>
      </c>
      <c r="F60" s="77">
        <v>0</v>
      </c>
    </row>
    <row r="61" spans="1:6" s="123" customFormat="1" ht="24" customHeight="1" x14ac:dyDescent="0.2">
      <c r="B61" s="98" t="s">
        <v>327</v>
      </c>
      <c r="C61" s="116" t="s">
        <v>318</v>
      </c>
      <c r="D61" s="77">
        <v>0</v>
      </c>
      <c r="E61" s="77">
        <v>0</v>
      </c>
      <c r="F61" s="77">
        <v>0</v>
      </c>
    </row>
    <row r="62" spans="1:6" ht="25.5" x14ac:dyDescent="0.2">
      <c r="A62" s="67">
        <f t="shared" ref="A62:A89" si="16">LEN(B71)</f>
        <v>1</v>
      </c>
      <c r="B62" s="74" t="s">
        <v>134</v>
      </c>
      <c r="C62" s="114" t="s">
        <v>135</v>
      </c>
      <c r="D62" s="75">
        <f>D63</f>
        <v>0</v>
      </c>
      <c r="E62" s="75"/>
      <c r="F62" s="75"/>
    </row>
    <row r="63" spans="1:6" ht="12.75" x14ac:dyDescent="0.2">
      <c r="A63" s="67">
        <f t="shared" si="16"/>
        <v>2</v>
      </c>
      <c r="B63" s="97" t="s">
        <v>136</v>
      </c>
      <c r="C63" s="115" t="s">
        <v>137</v>
      </c>
      <c r="D63" s="75">
        <f>D64+D66</f>
        <v>0</v>
      </c>
      <c r="E63" s="75"/>
      <c r="F63" s="75"/>
    </row>
    <row r="64" spans="1:6" ht="22.5" x14ac:dyDescent="0.2">
      <c r="A64" s="67">
        <f t="shared" si="16"/>
        <v>3</v>
      </c>
      <c r="B64" s="98" t="s">
        <v>138</v>
      </c>
      <c r="C64" s="116" t="s">
        <v>139</v>
      </c>
      <c r="D64" s="76">
        <f>D65</f>
        <v>0</v>
      </c>
      <c r="E64" s="76">
        <f t="shared" ref="E64:F64" si="17">E65</f>
        <v>0</v>
      </c>
      <c r="F64" s="76">
        <f t="shared" si="17"/>
        <v>0</v>
      </c>
    </row>
    <row r="65" spans="1:6" ht="22.5" x14ac:dyDescent="0.2">
      <c r="A65" s="67">
        <f t="shared" si="16"/>
        <v>4</v>
      </c>
      <c r="B65" s="98" t="s">
        <v>140</v>
      </c>
      <c r="C65" s="116" t="s">
        <v>141</v>
      </c>
      <c r="D65" s="77"/>
      <c r="E65" s="77"/>
      <c r="F65" s="77"/>
    </row>
    <row r="66" spans="1:6" x14ac:dyDescent="0.2">
      <c r="A66" s="67">
        <f t="shared" si="16"/>
        <v>3</v>
      </c>
      <c r="B66" s="98">
        <v>3723</v>
      </c>
      <c r="C66" s="116" t="s">
        <v>322</v>
      </c>
      <c r="D66" s="76">
        <f>D67+D68</f>
        <v>0</v>
      </c>
      <c r="E66" s="76"/>
      <c r="F66" s="76"/>
    </row>
    <row r="67" spans="1:6" ht="12.75" x14ac:dyDescent="0.2">
      <c r="A67" s="67">
        <f t="shared" si="16"/>
        <v>4</v>
      </c>
      <c r="B67" s="74" t="s">
        <v>142</v>
      </c>
      <c r="C67" s="114" t="s">
        <v>143</v>
      </c>
      <c r="D67" s="75">
        <f>D68</f>
        <v>0</v>
      </c>
      <c r="E67" s="75"/>
      <c r="F67" s="75"/>
    </row>
    <row r="68" spans="1:6" x14ac:dyDescent="0.2">
      <c r="A68" s="67">
        <f t="shared" si="16"/>
        <v>4</v>
      </c>
      <c r="B68" s="97">
        <v>383</v>
      </c>
      <c r="C68" s="115" t="s">
        <v>144</v>
      </c>
      <c r="D68" s="77">
        <f>D69+D70</f>
        <v>0</v>
      </c>
      <c r="E68" s="77"/>
      <c r="F68" s="77"/>
    </row>
    <row r="69" spans="1:6" x14ac:dyDescent="0.2">
      <c r="A69" s="67">
        <f t="shared" si="16"/>
        <v>2</v>
      </c>
      <c r="B69" s="98">
        <v>3831</v>
      </c>
      <c r="C69" s="116" t="s">
        <v>145</v>
      </c>
      <c r="D69" s="76">
        <v>0</v>
      </c>
      <c r="E69" s="76"/>
      <c r="F69" s="76"/>
    </row>
    <row r="70" spans="1:6" x14ac:dyDescent="0.2">
      <c r="A70" s="67">
        <f t="shared" si="16"/>
        <v>3</v>
      </c>
      <c r="B70" s="98">
        <v>3834</v>
      </c>
      <c r="C70" s="116" t="s">
        <v>146</v>
      </c>
      <c r="D70" s="76">
        <v>0</v>
      </c>
      <c r="E70" s="76"/>
      <c r="F70" s="76"/>
    </row>
    <row r="71" spans="1:6" ht="12.75" x14ac:dyDescent="0.2">
      <c r="A71" s="67">
        <f t="shared" si="16"/>
        <v>4</v>
      </c>
      <c r="B71" s="74" t="s">
        <v>147</v>
      </c>
      <c r="C71" s="114" t="s">
        <v>32</v>
      </c>
      <c r="D71" s="75">
        <f>D72+D78</f>
        <v>15000</v>
      </c>
      <c r="E71" s="75">
        <f>E72+E78</f>
        <v>15000</v>
      </c>
      <c r="F71" s="75">
        <f>F72+F78</f>
        <v>15000</v>
      </c>
    </row>
    <row r="72" spans="1:6" ht="12.75" x14ac:dyDescent="0.2">
      <c r="A72" s="67">
        <f t="shared" si="16"/>
        <v>3</v>
      </c>
      <c r="B72" s="74" t="s">
        <v>148</v>
      </c>
      <c r="C72" s="114" t="s">
        <v>149</v>
      </c>
      <c r="D72" s="76">
        <v>0</v>
      </c>
      <c r="E72" s="76">
        <v>0</v>
      </c>
      <c r="F72" s="76">
        <v>0</v>
      </c>
    </row>
    <row r="73" spans="1:6" x14ac:dyDescent="0.2">
      <c r="A73" s="67">
        <f t="shared" si="16"/>
        <v>4</v>
      </c>
      <c r="B73" s="97" t="s">
        <v>150</v>
      </c>
      <c r="C73" s="115" t="s">
        <v>33</v>
      </c>
      <c r="D73" s="77">
        <f>D74</f>
        <v>0</v>
      </c>
      <c r="E73" s="77">
        <f t="shared" ref="E73:F73" si="18">E74</f>
        <v>0</v>
      </c>
      <c r="F73" s="77">
        <f t="shared" si="18"/>
        <v>0</v>
      </c>
    </row>
    <row r="74" spans="1:6" ht="22.5" x14ac:dyDescent="0.2">
      <c r="A74" s="67">
        <f t="shared" si="16"/>
        <v>4</v>
      </c>
      <c r="B74" s="98" t="s">
        <v>151</v>
      </c>
      <c r="C74" s="116" t="s">
        <v>152</v>
      </c>
      <c r="D74" s="77"/>
      <c r="E74" s="77"/>
      <c r="F74" s="77"/>
    </row>
    <row r="75" spans="1:6" x14ac:dyDescent="0.2">
      <c r="A75" s="67">
        <f t="shared" si="16"/>
        <v>4</v>
      </c>
      <c r="B75" s="97" t="s">
        <v>153</v>
      </c>
      <c r="C75" s="115" t="s">
        <v>154</v>
      </c>
      <c r="D75" s="77">
        <f>D76+D77</f>
        <v>0</v>
      </c>
      <c r="E75" s="77">
        <f t="shared" ref="E75:F75" si="19">E76+E77</f>
        <v>0</v>
      </c>
      <c r="F75" s="77">
        <f t="shared" si="19"/>
        <v>0</v>
      </c>
    </row>
    <row r="76" spans="1:6" ht="22.5" x14ac:dyDescent="0.2">
      <c r="A76" s="67">
        <f t="shared" si="16"/>
        <v>4</v>
      </c>
      <c r="B76" s="98" t="s">
        <v>155</v>
      </c>
      <c r="C76" s="116" t="s">
        <v>156</v>
      </c>
      <c r="D76" s="77"/>
      <c r="E76" s="77"/>
      <c r="F76" s="77"/>
    </row>
    <row r="77" spans="1:6" ht="22.5" x14ac:dyDescent="0.2">
      <c r="A77" s="67">
        <f t="shared" si="16"/>
        <v>4</v>
      </c>
      <c r="B77" s="98" t="s">
        <v>157</v>
      </c>
      <c r="C77" s="116" t="s">
        <v>158</v>
      </c>
      <c r="D77" s="77"/>
      <c r="E77" s="77"/>
      <c r="F77" s="77"/>
    </row>
    <row r="78" spans="1:6" ht="12.75" x14ac:dyDescent="0.2">
      <c r="A78" s="67">
        <f t="shared" si="16"/>
        <v>4</v>
      </c>
      <c r="B78" s="74" t="s">
        <v>159</v>
      </c>
      <c r="C78" s="114" t="s">
        <v>160</v>
      </c>
      <c r="D78" s="77">
        <f>D79+D81</f>
        <v>15000</v>
      </c>
      <c r="E78" s="77">
        <f>E79+E81</f>
        <v>15000</v>
      </c>
      <c r="F78" s="77">
        <f>F79+F81</f>
        <v>15000</v>
      </c>
    </row>
    <row r="79" spans="1:6" x14ac:dyDescent="0.2">
      <c r="A79" s="67">
        <f t="shared" si="16"/>
        <v>4</v>
      </c>
      <c r="B79" s="97" t="s">
        <v>161</v>
      </c>
      <c r="C79" s="115" t="s">
        <v>162</v>
      </c>
      <c r="D79" s="77"/>
      <c r="E79" s="77"/>
      <c r="F79" s="77"/>
    </row>
    <row r="80" spans="1:6" ht="22.5" x14ac:dyDescent="0.2">
      <c r="A80" s="67">
        <f t="shared" si="16"/>
        <v>3</v>
      </c>
      <c r="B80" s="98" t="s">
        <v>163</v>
      </c>
      <c r="C80" s="116" t="s">
        <v>164</v>
      </c>
      <c r="D80" s="76"/>
      <c r="E80" s="76"/>
      <c r="F80" s="76"/>
    </row>
    <row r="81" spans="1:6" x14ac:dyDescent="0.2">
      <c r="A81" s="67">
        <f t="shared" si="16"/>
        <v>4</v>
      </c>
      <c r="B81" s="97" t="s">
        <v>165</v>
      </c>
      <c r="C81" s="115" t="s">
        <v>31</v>
      </c>
      <c r="D81" s="77">
        <f>D82+D83+D84+D85+D86+D87+D88</f>
        <v>15000</v>
      </c>
      <c r="E81" s="77">
        <f t="shared" ref="E81:F81" si="20">E82+E83+E84+E85+E86+E87+E88</f>
        <v>15000</v>
      </c>
      <c r="F81" s="77">
        <f t="shared" si="20"/>
        <v>15000</v>
      </c>
    </row>
    <row r="82" spans="1:6" ht="22.5" x14ac:dyDescent="0.2">
      <c r="A82" s="67">
        <f t="shared" si="16"/>
        <v>3</v>
      </c>
      <c r="B82" s="98" t="s">
        <v>166</v>
      </c>
      <c r="C82" s="116" t="s">
        <v>167</v>
      </c>
      <c r="D82" s="76">
        <v>9000</v>
      </c>
      <c r="E82" s="76">
        <v>9000</v>
      </c>
      <c r="F82" s="76">
        <v>9000</v>
      </c>
    </row>
    <row r="83" spans="1:6" ht="22.5" x14ac:dyDescent="0.2">
      <c r="A83" s="67">
        <f t="shared" si="16"/>
        <v>4</v>
      </c>
      <c r="B83" s="98" t="s">
        <v>168</v>
      </c>
      <c r="C83" s="116" t="s">
        <v>169</v>
      </c>
      <c r="D83" s="77"/>
      <c r="E83" s="77"/>
      <c r="F83" s="77"/>
    </row>
    <row r="84" spans="1:6" ht="22.5" x14ac:dyDescent="0.2">
      <c r="A84" s="67">
        <f t="shared" si="16"/>
        <v>4</v>
      </c>
      <c r="B84" s="98" t="s">
        <v>170</v>
      </c>
      <c r="C84" s="116" t="s">
        <v>171</v>
      </c>
      <c r="D84" s="77"/>
      <c r="E84" s="77"/>
      <c r="F84" s="77"/>
    </row>
    <row r="85" spans="1:6" ht="22.5" x14ac:dyDescent="0.2">
      <c r="A85" s="67">
        <f t="shared" si="16"/>
        <v>3</v>
      </c>
      <c r="B85" s="98" t="s">
        <v>172</v>
      </c>
      <c r="C85" s="116" t="s">
        <v>173</v>
      </c>
      <c r="D85" s="76"/>
      <c r="E85" s="76"/>
      <c r="F85" s="76"/>
    </row>
    <row r="86" spans="1:6" ht="22.5" x14ac:dyDescent="0.2">
      <c r="A86" s="67">
        <f t="shared" si="16"/>
        <v>4</v>
      </c>
      <c r="B86" s="98" t="s">
        <v>174</v>
      </c>
      <c r="C86" s="116" t="s">
        <v>175</v>
      </c>
      <c r="D86" s="77"/>
      <c r="E86" s="77"/>
      <c r="F86" s="77"/>
    </row>
    <row r="87" spans="1:6" ht="22.5" x14ac:dyDescent="0.2">
      <c r="A87" s="67">
        <f t="shared" si="16"/>
        <v>3</v>
      </c>
      <c r="B87" s="98" t="s">
        <v>176</v>
      </c>
      <c r="C87" s="116" t="s">
        <v>177</v>
      </c>
      <c r="D87" s="76"/>
      <c r="E87" s="76"/>
      <c r="F87" s="76"/>
    </row>
    <row r="88" spans="1:6" ht="22.5" x14ac:dyDescent="0.2">
      <c r="A88" s="67">
        <f t="shared" si="16"/>
        <v>4</v>
      </c>
      <c r="B88" s="98" t="s">
        <v>178</v>
      </c>
      <c r="C88" s="116" t="s">
        <v>48</v>
      </c>
      <c r="D88" s="77">
        <v>6000</v>
      </c>
      <c r="E88" s="77">
        <v>6000</v>
      </c>
      <c r="F88" s="77">
        <v>6000</v>
      </c>
    </row>
    <row r="89" spans="1:6" x14ac:dyDescent="0.2">
      <c r="A89" s="67">
        <f t="shared" si="16"/>
        <v>4</v>
      </c>
      <c r="B89" s="97" t="s">
        <v>179</v>
      </c>
      <c r="C89" s="115" t="s">
        <v>180</v>
      </c>
      <c r="D89" s="77">
        <f>D90</f>
        <v>0</v>
      </c>
      <c r="E89" s="77">
        <f t="shared" ref="E89:F89" si="21">E90</f>
        <v>0</v>
      </c>
      <c r="F89" s="77">
        <f t="shared" si="21"/>
        <v>0</v>
      </c>
    </row>
    <row r="90" spans="1:6" ht="22.5" x14ac:dyDescent="0.2">
      <c r="A90" s="67">
        <f t="shared" ref="A90:A108" si="22">LEN(B99)</f>
        <v>4</v>
      </c>
      <c r="B90" s="98" t="s">
        <v>181</v>
      </c>
      <c r="C90" s="116" t="s">
        <v>182</v>
      </c>
      <c r="D90" s="77"/>
      <c r="E90" s="77"/>
      <c r="F90" s="77"/>
    </row>
    <row r="91" spans="1:6" ht="12.75" x14ac:dyDescent="0.2">
      <c r="A91" s="67">
        <f t="shared" si="22"/>
        <v>2</v>
      </c>
      <c r="B91" s="97" t="s">
        <v>183</v>
      </c>
      <c r="C91" s="115" t="s">
        <v>34</v>
      </c>
      <c r="D91" s="75">
        <f>D92+D93</f>
        <v>0</v>
      </c>
      <c r="E91" s="75">
        <f t="shared" ref="E91:F91" si="23">E92+E93</f>
        <v>0</v>
      </c>
      <c r="F91" s="75">
        <f t="shared" si="23"/>
        <v>0</v>
      </c>
    </row>
    <row r="92" spans="1:6" ht="22.5" x14ac:dyDescent="0.2">
      <c r="A92" s="67">
        <f t="shared" si="22"/>
        <v>3</v>
      </c>
      <c r="B92" s="98" t="s">
        <v>184</v>
      </c>
      <c r="C92" s="116" t="s">
        <v>185</v>
      </c>
      <c r="D92" s="76"/>
      <c r="E92" s="76"/>
      <c r="F92" s="76"/>
    </row>
    <row r="93" spans="1:6" ht="22.5" x14ac:dyDescent="0.2">
      <c r="A93" s="67">
        <f t="shared" si="22"/>
        <v>4</v>
      </c>
      <c r="B93" s="98" t="s">
        <v>186</v>
      </c>
      <c r="C93" s="116" t="s">
        <v>187</v>
      </c>
      <c r="D93" s="77"/>
      <c r="E93" s="77"/>
      <c r="F93" s="77"/>
    </row>
    <row r="94" spans="1:6" ht="12.75" x14ac:dyDescent="0.2">
      <c r="A94" s="67">
        <f t="shared" si="22"/>
        <v>2</v>
      </c>
      <c r="B94" s="97">
        <v>425</v>
      </c>
      <c r="C94" s="115" t="s">
        <v>188</v>
      </c>
      <c r="D94" s="75">
        <f>D95</f>
        <v>0</v>
      </c>
      <c r="E94" s="75">
        <f t="shared" ref="E94:F94" si="24">E95</f>
        <v>0</v>
      </c>
      <c r="F94" s="75">
        <f t="shared" si="24"/>
        <v>0</v>
      </c>
    </row>
    <row r="95" spans="1:6" ht="22.5" x14ac:dyDescent="0.2">
      <c r="A95" s="67">
        <f t="shared" si="22"/>
        <v>3</v>
      </c>
      <c r="B95" s="98" t="s">
        <v>189</v>
      </c>
      <c r="C95" s="116" t="s">
        <v>190</v>
      </c>
      <c r="D95" s="76">
        <v>0</v>
      </c>
      <c r="E95" s="76">
        <v>0</v>
      </c>
      <c r="F95" s="76">
        <v>0</v>
      </c>
    </row>
    <row r="96" spans="1:6" ht="12.75" x14ac:dyDescent="0.2">
      <c r="A96" s="67">
        <f t="shared" si="22"/>
        <v>4</v>
      </c>
      <c r="B96" s="97" t="s">
        <v>191</v>
      </c>
      <c r="C96" s="115" t="s">
        <v>192</v>
      </c>
      <c r="D96" s="75">
        <f>D97+D98+D99</f>
        <v>0</v>
      </c>
      <c r="E96" s="75">
        <f t="shared" ref="E96:F96" si="25">E97+E98+E99</f>
        <v>0</v>
      </c>
      <c r="F96" s="75">
        <f t="shared" si="25"/>
        <v>0</v>
      </c>
    </row>
    <row r="97" spans="1:6" ht="22.5" x14ac:dyDescent="0.2">
      <c r="A97" s="67">
        <f t="shared" si="22"/>
        <v>2</v>
      </c>
      <c r="B97" s="98" t="s">
        <v>193</v>
      </c>
      <c r="C97" s="116" t="s">
        <v>194</v>
      </c>
      <c r="D97" s="75"/>
      <c r="E97" s="75"/>
      <c r="F97" s="75"/>
    </row>
    <row r="98" spans="1:6" ht="22.5" x14ac:dyDescent="0.2">
      <c r="A98" s="67">
        <f t="shared" si="22"/>
        <v>3</v>
      </c>
      <c r="B98" s="98" t="s">
        <v>195</v>
      </c>
      <c r="C98" s="116" t="s">
        <v>196</v>
      </c>
      <c r="D98" s="76"/>
      <c r="E98" s="76"/>
      <c r="F98" s="76"/>
    </row>
    <row r="99" spans="1:6" ht="22.5" x14ac:dyDescent="0.2">
      <c r="A99" s="67">
        <f t="shared" si="22"/>
        <v>4</v>
      </c>
      <c r="B99" s="98" t="s">
        <v>197</v>
      </c>
      <c r="C99" s="116" t="s">
        <v>198</v>
      </c>
      <c r="D99" s="77"/>
      <c r="E99" s="77"/>
      <c r="F99" s="77"/>
    </row>
    <row r="100" spans="1:6" ht="25.5" x14ac:dyDescent="0.2">
      <c r="A100" s="67">
        <f t="shared" si="22"/>
        <v>3</v>
      </c>
      <c r="B100" s="74" t="s">
        <v>199</v>
      </c>
      <c r="C100" s="114" t="s">
        <v>200</v>
      </c>
      <c r="D100" s="75">
        <f>D101+D103+D106</f>
        <v>0</v>
      </c>
      <c r="E100" s="75">
        <f t="shared" ref="E100:F100" si="26">E101+E103+E106</f>
        <v>0</v>
      </c>
      <c r="F100" s="75">
        <f t="shared" si="26"/>
        <v>0</v>
      </c>
    </row>
    <row r="101" spans="1:6" x14ac:dyDescent="0.2">
      <c r="A101" s="67">
        <f t="shared" si="22"/>
        <v>4</v>
      </c>
      <c r="B101" s="97" t="s">
        <v>201</v>
      </c>
      <c r="C101" s="115" t="s">
        <v>202</v>
      </c>
      <c r="D101" s="77"/>
      <c r="E101" s="77"/>
      <c r="F101" s="77"/>
    </row>
    <row r="102" spans="1:6" ht="22.5" x14ac:dyDescent="0.2">
      <c r="A102" s="67">
        <f t="shared" si="22"/>
        <v>1</v>
      </c>
      <c r="B102" s="98" t="s">
        <v>203</v>
      </c>
      <c r="C102" s="116" t="s">
        <v>204</v>
      </c>
      <c r="D102" s="76">
        <v>0</v>
      </c>
      <c r="E102" s="76">
        <v>0</v>
      </c>
      <c r="F102" s="76">
        <v>0</v>
      </c>
    </row>
    <row r="103" spans="1:6" ht="12.75" x14ac:dyDescent="0.2">
      <c r="A103" s="67">
        <f t="shared" si="22"/>
        <v>2</v>
      </c>
      <c r="B103" s="74" t="s">
        <v>205</v>
      </c>
      <c r="C103" s="114" t="s">
        <v>206</v>
      </c>
      <c r="D103" s="75">
        <f>D104</f>
        <v>0</v>
      </c>
      <c r="E103" s="75">
        <f t="shared" ref="E103:F103" si="27">E104</f>
        <v>0</v>
      </c>
      <c r="F103" s="75">
        <f t="shared" si="27"/>
        <v>0</v>
      </c>
    </row>
    <row r="104" spans="1:6" x14ac:dyDescent="0.2">
      <c r="A104" s="67">
        <f t="shared" si="22"/>
        <v>3</v>
      </c>
      <c r="B104" s="97" t="s">
        <v>207</v>
      </c>
      <c r="C104" s="115" t="s">
        <v>208</v>
      </c>
      <c r="D104" s="76">
        <f>D105</f>
        <v>0</v>
      </c>
      <c r="E104" s="76">
        <f t="shared" ref="E104:F104" si="28">E105</f>
        <v>0</v>
      </c>
      <c r="F104" s="76">
        <f t="shared" si="28"/>
        <v>0</v>
      </c>
    </row>
    <row r="105" spans="1:6" ht="22.5" x14ac:dyDescent="0.2">
      <c r="A105" s="67">
        <f t="shared" si="22"/>
        <v>4</v>
      </c>
      <c r="B105" s="98" t="s">
        <v>209</v>
      </c>
      <c r="C105" s="116" t="s">
        <v>208</v>
      </c>
      <c r="D105" s="76"/>
      <c r="E105" s="76"/>
      <c r="F105" s="76"/>
    </row>
    <row r="106" spans="1:6" ht="12.75" x14ac:dyDescent="0.2">
      <c r="A106" s="67">
        <f t="shared" si="22"/>
        <v>2</v>
      </c>
      <c r="B106" s="74" t="s">
        <v>210</v>
      </c>
      <c r="C106" s="114" t="s">
        <v>211</v>
      </c>
      <c r="D106" s="76">
        <f>D107+D109</f>
        <v>0</v>
      </c>
      <c r="E106" s="76">
        <f t="shared" ref="E106:F106" si="29">E107+E109</f>
        <v>0</v>
      </c>
      <c r="F106" s="76">
        <f t="shared" si="29"/>
        <v>0</v>
      </c>
    </row>
    <row r="107" spans="1:6" x14ac:dyDescent="0.2">
      <c r="A107" s="67">
        <f t="shared" si="22"/>
        <v>3</v>
      </c>
      <c r="B107" s="97" t="s">
        <v>212</v>
      </c>
      <c r="C107" s="115" t="s">
        <v>49</v>
      </c>
      <c r="D107" s="76">
        <f>D108</f>
        <v>0</v>
      </c>
      <c r="E107" s="76">
        <f t="shared" ref="E107:F107" si="30">E108</f>
        <v>0</v>
      </c>
      <c r="F107" s="76">
        <f t="shared" si="30"/>
        <v>0</v>
      </c>
    </row>
    <row r="108" spans="1:6" ht="22.5" x14ac:dyDescent="0.2">
      <c r="A108" s="67">
        <f t="shared" si="22"/>
        <v>4</v>
      </c>
      <c r="B108" s="98" t="s">
        <v>213</v>
      </c>
      <c r="C108" s="116" t="s">
        <v>49</v>
      </c>
      <c r="D108" s="76"/>
      <c r="E108" s="76"/>
      <c r="F108" s="76"/>
    </row>
    <row r="109" spans="1:6" x14ac:dyDescent="0.2">
      <c r="B109" s="97">
        <v>452</v>
      </c>
      <c r="C109" s="115" t="s">
        <v>214</v>
      </c>
      <c r="D109" s="76">
        <f>D110</f>
        <v>0</v>
      </c>
      <c r="E109" s="76">
        <f t="shared" ref="E109:F109" si="31">E110</f>
        <v>0</v>
      </c>
      <c r="F109" s="76">
        <f t="shared" si="31"/>
        <v>0</v>
      </c>
    </row>
    <row r="110" spans="1:6" ht="22.5" x14ac:dyDescent="0.2">
      <c r="B110" s="98" t="s">
        <v>215</v>
      </c>
      <c r="C110" s="116" t="s">
        <v>214</v>
      </c>
      <c r="D110" s="76"/>
      <c r="E110" s="76"/>
      <c r="F110" s="76"/>
    </row>
    <row r="111" spans="1:6" ht="12.75" x14ac:dyDescent="0.2">
      <c r="B111" s="74" t="s">
        <v>216</v>
      </c>
      <c r="C111" s="114" t="s">
        <v>217</v>
      </c>
      <c r="D111" s="76">
        <f>D112+D115</f>
        <v>0</v>
      </c>
      <c r="E111" s="76">
        <f t="shared" ref="E111:F111" si="32">E112+E115</f>
        <v>0</v>
      </c>
      <c r="F111" s="76">
        <f t="shared" si="32"/>
        <v>0</v>
      </c>
    </row>
    <row r="112" spans="1:6" ht="12.75" x14ac:dyDescent="0.2">
      <c r="B112" s="74" t="s">
        <v>218</v>
      </c>
      <c r="C112" s="114" t="s">
        <v>219</v>
      </c>
      <c r="D112" s="76">
        <f>D113</f>
        <v>0</v>
      </c>
      <c r="E112" s="76">
        <f t="shared" ref="E112:F113" si="33">E113</f>
        <v>0</v>
      </c>
      <c r="F112" s="76">
        <f t="shared" si="33"/>
        <v>0</v>
      </c>
    </row>
    <row r="113" spans="2:6" x14ac:dyDescent="0.2">
      <c r="B113" s="97" t="s">
        <v>220</v>
      </c>
      <c r="C113" s="115" t="s">
        <v>221</v>
      </c>
      <c r="D113" s="76">
        <f>D114</f>
        <v>0</v>
      </c>
      <c r="E113" s="76">
        <f t="shared" si="33"/>
        <v>0</v>
      </c>
      <c r="F113" s="76">
        <f t="shared" si="33"/>
        <v>0</v>
      </c>
    </row>
    <row r="114" spans="2:6" ht="22.5" x14ac:dyDescent="0.2">
      <c r="B114" s="98" t="s">
        <v>222</v>
      </c>
      <c r="C114" s="116" t="s">
        <v>221</v>
      </c>
      <c r="D114" s="76"/>
      <c r="E114" s="76"/>
      <c r="F114" s="76"/>
    </row>
    <row r="115" spans="2:6" ht="12.75" x14ac:dyDescent="0.2">
      <c r="B115" s="74" t="s">
        <v>223</v>
      </c>
      <c r="C115" s="114" t="s">
        <v>224</v>
      </c>
      <c r="D115" s="76">
        <f>D116</f>
        <v>0</v>
      </c>
      <c r="E115" s="76">
        <f t="shared" ref="E115:F116" si="34">E116</f>
        <v>0</v>
      </c>
      <c r="F115" s="76">
        <f t="shared" si="34"/>
        <v>0</v>
      </c>
    </row>
    <row r="116" spans="2:6" ht="24" x14ac:dyDescent="0.2">
      <c r="B116" s="97" t="s">
        <v>225</v>
      </c>
      <c r="C116" s="115" t="s">
        <v>226</v>
      </c>
      <c r="D116" s="76">
        <f>D117</f>
        <v>0</v>
      </c>
      <c r="E116" s="76">
        <f t="shared" si="34"/>
        <v>0</v>
      </c>
      <c r="F116" s="76">
        <f t="shared" si="34"/>
        <v>0</v>
      </c>
    </row>
    <row r="117" spans="2:6" ht="22.5" x14ac:dyDescent="0.2">
      <c r="B117" s="98" t="s">
        <v>227</v>
      </c>
      <c r="C117" s="116" t="s">
        <v>228</v>
      </c>
      <c r="D117" s="76"/>
      <c r="E117" s="76"/>
      <c r="F117" s="76"/>
    </row>
    <row r="119" spans="2:6" x14ac:dyDescent="0.2">
      <c r="C119" s="109" t="s">
        <v>382</v>
      </c>
    </row>
    <row r="120" spans="2:6" x14ac:dyDescent="0.2">
      <c r="D120" s="73" t="s">
        <v>368</v>
      </c>
    </row>
    <row r="121" spans="2:6" x14ac:dyDescent="0.2">
      <c r="D121" s="73"/>
    </row>
    <row r="122" spans="2:6" x14ac:dyDescent="0.2">
      <c r="D122" s="73" t="s">
        <v>369</v>
      </c>
    </row>
  </sheetData>
  <autoFilter ref="A3:F108"/>
  <mergeCells count="2">
    <mergeCell ref="C2:F2"/>
    <mergeCell ref="C1:F1"/>
  </mergeCells>
  <pageMargins left="0.75" right="0.75" top="1" bottom="1" header="0.5" footer="0.5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view="pageBreakPreview" zoomScale="80" zoomScaleNormal="100" zoomScaleSheetLayoutView="80" workbookViewId="0">
      <selection activeCell="B40" sqref="B40:I40"/>
    </sheetView>
  </sheetViews>
  <sheetFormatPr defaultColWidth="11.42578125" defaultRowHeight="12.75" x14ac:dyDescent="0.2"/>
  <cols>
    <col min="1" max="1" width="16" style="31" customWidth="1"/>
    <col min="2" max="3" width="17.5703125" style="31" customWidth="1"/>
    <col min="4" max="4" width="17.5703125" style="43" customWidth="1"/>
    <col min="5" max="5" width="13.85546875" style="54" customWidth="1"/>
    <col min="6" max="6" width="19.7109375" style="54" customWidth="1"/>
    <col min="7" max="8" width="17.5703125" style="54" customWidth="1"/>
    <col min="9" max="9" width="18.85546875" style="54" customWidth="1"/>
    <col min="10" max="10" width="14.28515625" style="54" customWidth="1"/>
    <col min="11" max="11" width="7.85546875" style="54" customWidth="1"/>
    <col min="12" max="16384" width="11.42578125" style="54"/>
  </cols>
  <sheetData>
    <row r="1" spans="1:9" ht="24" customHeight="1" x14ac:dyDescent="0.2">
      <c r="A1" s="221" t="s">
        <v>7</v>
      </c>
      <c r="B1" s="221"/>
      <c r="C1" s="221"/>
      <c r="D1" s="221"/>
      <c r="E1" s="221"/>
      <c r="F1" s="221"/>
      <c r="G1" s="221"/>
      <c r="H1" s="221"/>
    </row>
    <row r="2" spans="1:9" s="1" customFormat="1" ht="13.5" thickBot="1" x14ac:dyDescent="0.25">
      <c r="A2" s="11"/>
      <c r="I2" s="12" t="s">
        <v>8</v>
      </c>
    </row>
    <row r="3" spans="1:9" s="1" customFormat="1" ht="26.25" thickBot="1" x14ac:dyDescent="0.25">
      <c r="A3" s="50" t="s">
        <v>9</v>
      </c>
      <c r="B3" s="222" t="s">
        <v>296</v>
      </c>
      <c r="C3" s="223"/>
      <c r="D3" s="223"/>
      <c r="E3" s="223"/>
      <c r="F3" s="223"/>
      <c r="G3" s="223"/>
      <c r="H3" s="223"/>
      <c r="I3" s="224"/>
    </row>
    <row r="4" spans="1:9" s="1" customFormat="1" ht="90" thickBot="1" x14ac:dyDescent="0.25">
      <c r="A4" s="51" t="s">
        <v>10</v>
      </c>
      <c r="B4" s="13" t="s">
        <v>365</v>
      </c>
      <c r="C4" s="14" t="s">
        <v>12</v>
      </c>
      <c r="D4" s="14" t="s">
        <v>13</v>
      </c>
      <c r="E4" s="14" t="s">
        <v>14</v>
      </c>
      <c r="F4" s="186" t="s">
        <v>364</v>
      </c>
      <c r="G4" s="14" t="s">
        <v>15</v>
      </c>
      <c r="H4" s="14" t="s">
        <v>297</v>
      </c>
      <c r="I4" s="15" t="s">
        <v>328</v>
      </c>
    </row>
    <row r="5" spans="1:9" s="1" customFormat="1" x14ac:dyDescent="0.2">
      <c r="A5" s="3">
        <v>63612</v>
      </c>
      <c r="B5" s="18"/>
      <c r="C5" s="4"/>
      <c r="D5" s="5"/>
      <c r="E5" s="190">
        <v>0</v>
      </c>
      <c r="F5" s="190">
        <v>7428500</v>
      </c>
      <c r="H5" s="7"/>
      <c r="I5" s="20"/>
    </row>
    <row r="6" spans="1:9" s="1" customFormat="1" x14ac:dyDescent="0.2">
      <c r="A6" s="16">
        <v>64132</v>
      </c>
      <c r="B6" s="18"/>
      <c r="C6" s="18">
        <v>150</v>
      </c>
      <c r="E6" s="18"/>
      <c r="G6" s="19"/>
      <c r="H6" s="19"/>
      <c r="I6" s="20"/>
    </row>
    <row r="7" spans="1:9" s="1" customFormat="1" x14ac:dyDescent="0.2">
      <c r="A7" s="16">
        <v>65264</v>
      </c>
      <c r="B7" s="17"/>
      <c r="C7" s="18"/>
      <c r="D7" s="18">
        <v>269000</v>
      </c>
      <c r="E7" s="18"/>
      <c r="F7" s="18"/>
      <c r="G7" s="19"/>
      <c r="H7" s="19"/>
      <c r="I7" s="20"/>
    </row>
    <row r="8" spans="1:9" s="1" customFormat="1" x14ac:dyDescent="0.2">
      <c r="A8" s="16">
        <v>65269</v>
      </c>
      <c r="B8" s="17"/>
      <c r="C8" s="18"/>
      <c r="D8" s="18">
        <v>1700</v>
      </c>
      <c r="E8" s="18"/>
      <c r="F8" s="18"/>
      <c r="G8" s="19"/>
      <c r="H8" s="19"/>
      <c r="I8" s="20"/>
    </row>
    <row r="9" spans="1:9" s="1" customFormat="1" x14ac:dyDescent="0.2">
      <c r="A9" s="16">
        <v>66141</v>
      </c>
      <c r="B9" s="18"/>
      <c r="C9" s="1">
        <v>800</v>
      </c>
      <c r="D9" s="18"/>
      <c r="E9" s="18"/>
      <c r="F9" s="18"/>
      <c r="G9" s="19"/>
      <c r="H9" s="19"/>
      <c r="I9" s="20"/>
    </row>
    <row r="10" spans="1:9" s="1" customFormat="1" x14ac:dyDescent="0.2">
      <c r="A10" s="16">
        <v>66151</v>
      </c>
      <c r="B10" s="17"/>
      <c r="C10" s="18">
        <v>15050</v>
      </c>
      <c r="D10" s="18"/>
      <c r="E10" s="18"/>
      <c r="F10" s="18"/>
      <c r="G10" s="19"/>
      <c r="H10" s="19"/>
      <c r="I10" s="20"/>
    </row>
    <row r="11" spans="1:9" s="1" customFormat="1" x14ac:dyDescent="0.2">
      <c r="A11" s="21">
        <v>67111</v>
      </c>
      <c r="B11" s="17">
        <v>1587100</v>
      </c>
      <c r="C11" s="18"/>
      <c r="D11" s="18"/>
      <c r="E11" s="18"/>
      <c r="F11" s="18"/>
      <c r="G11" s="19"/>
      <c r="H11" s="19"/>
      <c r="I11" s="20"/>
    </row>
    <row r="12" spans="1:9" s="1" customFormat="1" ht="13.5" thickBot="1" x14ac:dyDescent="0.25">
      <c r="A12" s="22">
        <v>72119</v>
      </c>
      <c r="B12" s="23"/>
      <c r="C12" s="24"/>
      <c r="D12" s="24"/>
      <c r="E12" s="24"/>
      <c r="F12" s="24"/>
      <c r="G12" s="25"/>
      <c r="H12" s="25">
        <v>5000</v>
      </c>
      <c r="I12" s="26"/>
    </row>
    <row r="13" spans="1:9" s="1" customFormat="1" ht="30" customHeight="1" thickBot="1" x14ac:dyDescent="0.25">
      <c r="A13" s="27" t="s">
        <v>17</v>
      </c>
      <c r="B13" s="28">
        <f t="shared" ref="B13:I13" si="0">B5+B6+B7+B8+B9+B10+B11+B12</f>
        <v>1587100</v>
      </c>
      <c r="C13" s="28">
        <f t="shared" si="0"/>
        <v>16000</v>
      </c>
      <c r="D13" s="28">
        <f t="shared" si="0"/>
        <v>270700</v>
      </c>
      <c r="E13" s="28">
        <f t="shared" si="0"/>
        <v>0</v>
      </c>
      <c r="F13" s="28">
        <f t="shared" si="0"/>
        <v>7428500</v>
      </c>
      <c r="G13" s="28">
        <f t="shared" si="0"/>
        <v>0</v>
      </c>
      <c r="H13" s="28">
        <f t="shared" si="0"/>
        <v>5000</v>
      </c>
      <c r="I13" s="28">
        <f t="shared" si="0"/>
        <v>0</v>
      </c>
    </row>
    <row r="14" spans="1:9" s="1" customFormat="1" ht="28.5" customHeight="1" thickBot="1" x14ac:dyDescent="0.25">
      <c r="A14" s="27" t="s">
        <v>295</v>
      </c>
      <c r="B14" s="225">
        <f>B13+C13+D13+E13+F13+G13+H13+I13</f>
        <v>9307300</v>
      </c>
      <c r="C14" s="226"/>
      <c r="D14" s="226"/>
      <c r="E14" s="226"/>
      <c r="F14" s="226"/>
      <c r="G14" s="226"/>
      <c r="H14" s="226"/>
      <c r="I14" s="227"/>
    </row>
    <row r="15" spans="1:9" ht="13.5" thickBot="1" x14ac:dyDescent="0.25">
      <c r="A15" s="55"/>
      <c r="B15" s="55"/>
      <c r="C15" s="55"/>
      <c r="D15" s="9"/>
      <c r="E15" s="30"/>
      <c r="H15" s="12"/>
    </row>
    <row r="16" spans="1:9" ht="24" customHeight="1" thickBot="1" x14ac:dyDescent="0.25">
      <c r="A16" s="52" t="s">
        <v>9</v>
      </c>
      <c r="B16" s="222" t="s">
        <v>335</v>
      </c>
      <c r="C16" s="223"/>
      <c r="D16" s="223"/>
      <c r="E16" s="223"/>
      <c r="F16" s="223"/>
      <c r="G16" s="223"/>
      <c r="H16" s="223"/>
      <c r="I16" s="224"/>
    </row>
    <row r="17" spans="1:9" ht="90" thickBot="1" x14ac:dyDescent="0.25">
      <c r="A17" s="53" t="s">
        <v>10</v>
      </c>
      <c r="B17" s="13" t="s">
        <v>365</v>
      </c>
      <c r="C17" s="14" t="s">
        <v>12</v>
      </c>
      <c r="D17" s="14" t="s">
        <v>13</v>
      </c>
      <c r="E17" s="14" t="s">
        <v>14</v>
      </c>
      <c r="F17" s="186" t="s">
        <v>364</v>
      </c>
      <c r="G17" s="14" t="s">
        <v>15</v>
      </c>
      <c r="H17" s="14" t="s">
        <v>297</v>
      </c>
      <c r="I17" s="15" t="s">
        <v>328</v>
      </c>
    </row>
    <row r="18" spans="1:9" x14ac:dyDescent="0.2">
      <c r="A18" s="3">
        <v>63612</v>
      </c>
      <c r="B18" s="18"/>
      <c r="C18" s="4"/>
      <c r="D18" s="5"/>
      <c r="E18" s="6"/>
      <c r="F18" s="190">
        <v>7446500</v>
      </c>
      <c r="G18" s="7"/>
      <c r="H18" s="7"/>
      <c r="I18" s="20"/>
    </row>
    <row r="19" spans="1:9" x14ac:dyDescent="0.2">
      <c r="A19" s="16">
        <v>64132</v>
      </c>
      <c r="B19" s="18"/>
      <c r="C19" s="18">
        <v>150</v>
      </c>
      <c r="D19" s="1"/>
      <c r="E19" s="18"/>
      <c r="F19" s="1"/>
      <c r="G19" s="19"/>
      <c r="H19" s="19"/>
      <c r="I19" s="20"/>
    </row>
    <row r="20" spans="1:9" x14ac:dyDescent="0.2">
      <c r="A20" s="16">
        <v>65264</v>
      </c>
      <c r="B20" s="17"/>
      <c r="C20" s="18"/>
      <c r="D20" s="18">
        <v>269000</v>
      </c>
      <c r="E20" s="18"/>
      <c r="F20" s="18"/>
      <c r="G20" s="19"/>
      <c r="H20" s="19"/>
      <c r="I20" s="20"/>
    </row>
    <row r="21" spans="1:9" x14ac:dyDescent="0.2">
      <c r="A21" s="16">
        <v>65269</v>
      </c>
      <c r="B21" s="17"/>
      <c r="C21" s="18"/>
      <c r="D21" s="18">
        <v>1700</v>
      </c>
      <c r="E21" s="18"/>
      <c r="F21" s="18"/>
      <c r="G21" s="19"/>
      <c r="H21" s="19"/>
      <c r="I21" s="20"/>
    </row>
    <row r="22" spans="1:9" x14ac:dyDescent="0.2">
      <c r="A22" s="16">
        <v>66141</v>
      </c>
      <c r="B22" s="18"/>
      <c r="C22" s="1">
        <v>800</v>
      </c>
      <c r="D22" s="18"/>
      <c r="E22" s="18"/>
      <c r="F22" s="18"/>
      <c r="G22" s="19"/>
      <c r="H22" s="19"/>
      <c r="I22" s="20"/>
    </row>
    <row r="23" spans="1:9" x14ac:dyDescent="0.2">
      <c r="A23" s="16">
        <v>66151</v>
      </c>
      <c r="B23" s="17"/>
      <c r="C23" s="18">
        <v>15050</v>
      </c>
      <c r="D23" s="18"/>
      <c r="E23" s="18"/>
      <c r="F23" s="18"/>
      <c r="G23" s="19"/>
      <c r="H23" s="19"/>
      <c r="I23" s="20"/>
    </row>
    <row r="24" spans="1:9" x14ac:dyDescent="0.2">
      <c r="A24" s="21">
        <v>67111</v>
      </c>
      <c r="B24" s="17">
        <v>1587100</v>
      </c>
      <c r="C24" s="18"/>
      <c r="D24" s="18"/>
      <c r="E24" s="18"/>
      <c r="F24" s="18"/>
      <c r="G24" s="19"/>
      <c r="H24" s="19"/>
      <c r="I24" s="20"/>
    </row>
    <row r="25" spans="1:9" ht="13.5" thickBot="1" x14ac:dyDescent="0.25">
      <c r="A25" s="22">
        <v>72119</v>
      </c>
      <c r="B25" s="23"/>
      <c r="C25" s="24"/>
      <c r="D25" s="24"/>
      <c r="E25" s="24"/>
      <c r="F25" s="24"/>
      <c r="G25" s="25"/>
      <c r="H25" s="25">
        <v>5000</v>
      </c>
      <c r="I25" s="26"/>
    </row>
    <row r="26" spans="1:9" s="1" customFormat="1" ht="30" customHeight="1" thickBot="1" x14ac:dyDescent="0.25">
      <c r="A26" s="27" t="s">
        <v>17</v>
      </c>
      <c r="B26" s="28">
        <f>B18+B19+B20+B21+B22+B23+B24+B25</f>
        <v>1587100</v>
      </c>
      <c r="C26" s="28">
        <f>C18+C19+C20+C21+C22+C23+C24+C25</f>
        <v>16000</v>
      </c>
      <c r="D26" s="28">
        <f>D18+D19+D20+D21+D22+D23+D24+D25</f>
        <v>270700</v>
      </c>
      <c r="E26" s="29">
        <v>0</v>
      </c>
      <c r="F26" s="28">
        <f>F18+F19+F20+F21+F22+F23+F24+F25</f>
        <v>7446500</v>
      </c>
      <c r="G26" s="28">
        <f>G18+G19+G20+G21+G22+G23+G24+G25</f>
        <v>0</v>
      </c>
      <c r="H26" s="28">
        <f>H18+H19+H20+H21+H22+H23+H24+H25</f>
        <v>5000</v>
      </c>
      <c r="I26" s="28">
        <f>I18+I19+I20+I21+I22+I23+I24+I25</f>
        <v>0</v>
      </c>
    </row>
    <row r="27" spans="1:9" s="1" customFormat="1" ht="28.5" customHeight="1" thickBot="1" x14ac:dyDescent="0.25">
      <c r="A27" s="27" t="s">
        <v>336</v>
      </c>
      <c r="B27" s="225">
        <f>B26+C26+D26+E26+F26+G26+H26+I26</f>
        <v>9325300</v>
      </c>
      <c r="C27" s="226"/>
      <c r="D27" s="226"/>
      <c r="E27" s="226"/>
      <c r="F27" s="226"/>
      <c r="G27" s="226"/>
      <c r="H27" s="226"/>
      <c r="I27" s="227"/>
    </row>
    <row r="28" spans="1:9" ht="13.5" thickBot="1" x14ac:dyDescent="0.25">
      <c r="D28" s="80"/>
      <c r="E28" s="81"/>
    </row>
    <row r="29" spans="1:9" ht="26.25" thickBot="1" x14ac:dyDescent="0.25">
      <c r="A29" s="52" t="s">
        <v>9</v>
      </c>
      <c r="B29" s="222" t="s">
        <v>385</v>
      </c>
      <c r="C29" s="223"/>
      <c r="D29" s="223"/>
      <c r="E29" s="223"/>
      <c r="F29" s="223"/>
      <c r="G29" s="223"/>
      <c r="H29" s="223"/>
      <c r="I29" s="224"/>
    </row>
    <row r="30" spans="1:9" ht="90" thickBot="1" x14ac:dyDescent="0.25">
      <c r="A30" s="53" t="s">
        <v>10</v>
      </c>
      <c r="B30" s="13" t="s">
        <v>365</v>
      </c>
      <c r="C30" s="14" t="s">
        <v>12</v>
      </c>
      <c r="D30" s="14" t="s">
        <v>13</v>
      </c>
      <c r="E30" s="14" t="s">
        <v>14</v>
      </c>
      <c r="F30" s="186" t="s">
        <v>364</v>
      </c>
      <c r="G30" s="14" t="s">
        <v>15</v>
      </c>
      <c r="H30" s="14" t="s">
        <v>297</v>
      </c>
      <c r="I30" s="15" t="s">
        <v>328</v>
      </c>
    </row>
    <row r="31" spans="1:9" x14ac:dyDescent="0.2">
      <c r="A31" s="3">
        <v>63612</v>
      </c>
      <c r="B31" s="18"/>
      <c r="C31" s="4"/>
      <c r="D31" s="5"/>
      <c r="E31" s="190">
        <v>0</v>
      </c>
      <c r="F31" s="190">
        <v>7428500</v>
      </c>
      <c r="G31" s="1"/>
      <c r="H31" s="7"/>
      <c r="I31" s="20"/>
    </row>
    <row r="32" spans="1:9" x14ac:dyDescent="0.2">
      <c r="A32" s="16">
        <v>64132</v>
      </c>
      <c r="B32" s="18"/>
      <c r="C32" s="18">
        <v>150</v>
      </c>
      <c r="D32" s="1"/>
      <c r="E32" s="18"/>
      <c r="F32" s="1"/>
      <c r="G32" s="19"/>
      <c r="H32" s="19"/>
      <c r="I32" s="20"/>
    </row>
    <row r="33" spans="1:9" x14ac:dyDescent="0.2">
      <c r="A33" s="16">
        <v>65264</v>
      </c>
      <c r="B33" s="17"/>
      <c r="C33" s="18"/>
      <c r="D33" s="18">
        <v>269000</v>
      </c>
      <c r="E33" s="18"/>
      <c r="F33" s="18"/>
      <c r="G33" s="19"/>
      <c r="H33" s="19"/>
      <c r="I33" s="20"/>
    </row>
    <row r="34" spans="1:9" x14ac:dyDescent="0.2">
      <c r="A34" s="16">
        <v>65269</v>
      </c>
      <c r="B34" s="17"/>
      <c r="C34" s="18"/>
      <c r="D34" s="18">
        <v>1700</v>
      </c>
      <c r="E34" s="18"/>
      <c r="F34" s="18"/>
      <c r="G34" s="19"/>
      <c r="H34" s="19"/>
      <c r="I34" s="20"/>
    </row>
    <row r="35" spans="1:9" ht="13.5" customHeight="1" x14ac:dyDescent="0.2">
      <c r="A35" s="16">
        <v>66141</v>
      </c>
      <c r="B35" s="18"/>
      <c r="C35" s="1">
        <v>800</v>
      </c>
      <c r="D35" s="18"/>
      <c r="E35" s="18"/>
      <c r="F35" s="18"/>
      <c r="G35" s="19"/>
      <c r="H35" s="19"/>
      <c r="I35" s="20"/>
    </row>
    <row r="36" spans="1:9" ht="13.5" customHeight="1" x14ac:dyDescent="0.2">
      <c r="A36" s="16">
        <v>66151</v>
      </c>
      <c r="B36" s="17"/>
      <c r="C36" s="18">
        <v>15050</v>
      </c>
      <c r="D36" s="18"/>
      <c r="E36" s="18"/>
      <c r="F36" s="18"/>
      <c r="G36" s="19"/>
      <c r="H36" s="19"/>
      <c r="I36" s="20"/>
    </row>
    <row r="37" spans="1:9" ht="13.5" customHeight="1" x14ac:dyDescent="0.2">
      <c r="A37" s="21">
        <v>67111</v>
      </c>
      <c r="B37" s="17">
        <v>1587100</v>
      </c>
      <c r="C37" s="18"/>
      <c r="D37" s="18"/>
      <c r="E37" s="18"/>
      <c r="F37" s="18"/>
      <c r="G37" s="19"/>
      <c r="H37" s="19"/>
      <c r="I37" s="20"/>
    </row>
    <row r="38" spans="1:9" ht="13.5" thickBot="1" x14ac:dyDescent="0.25">
      <c r="A38" s="22">
        <v>72119</v>
      </c>
      <c r="B38" s="23"/>
      <c r="C38" s="24"/>
      <c r="D38" s="24"/>
      <c r="E38" s="24"/>
      <c r="F38" s="24"/>
      <c r="G38" s="25"/>
      <c r="H38" s="25">
        <v>5000</v>
      </c>
      <c r="I38" s="26"/>
    </row>
    <row r="39" spans="1:9" s="1" customFormat="1" ht="30" customHeight="1" thickBot="1" x14ac:dyDescent="0.25">
      <c r="A39" s="27" t="s">
        <v>17</v>
      </c>
      <c r="B39" s="28">
        <f t="shared" ref="B39:I39" si="1">B31+B32+B33+B34+B35+B36+B37+B38</f>
        <v>1587100</v>
      </c>
      <c r="C39" s="29">
        <f t="shared" si="1"/>
        <v>16000</v>
      </c>
      <c r="D39" s="29">
        <f t="shared" si="1"/>
        <v>270700</v>
      </c>
      <c r="E39" s="28">
        <f t="shared" si="1"/>
        <v>0</v>
      </c>
      <c r="F39" s="28">
        <f t="shared" si="1"/>
        <v>7428500</v>
      </c>
      <c r="G39" s="28">
        <f t="shared" si="1"/>
        <v>0</v>
      </c>
      <c r="H39" s="28">
        <f t="shared" si="1"/>
        <v>5000</v>
      </c>
      <c r="I39" s="28">
        <f t="shared" si="1"/>
        <v>0</v>
      </c>
    </row>
    <row r="40" spans="1:9" s="1" customFormat="1" ht="28.5" customHeight="1" thickBot="1" x14ac:dyDescent="0.25">
      <c r="A40" s="27" t="s">
        <v>386</v>
      </c>
      <c r="B40" s="225">
        <f>B39+C39+D39+E39+F39+G39+H39+I39</f>
        <v>9307300</v>
      </c>
      <c r="C40" s="226"/>
      <c r="D40" s="226"/>
      <c r="E40" s="226"/>
      <c r="F40" s="226"/>
      <c r="G40" s="226"/>
      <c r="H40" s="226"/>
      <c r="I40" s="227"/>
    </row>
    <row r="41" spans="1:9" ht="13.5" customHeight="1" x14ac:dyDescent="0.2">
      <c r="C41" s="32"/>
      <c r="D41" s="80"/>
      <c r="E41" s="82"/>
    </row>
    <row r="42" spans="1:9" ht="13.5" customHeight="1" x14ac:dyDescent="0.2">
      <c r="C42" s="32"/>
      <c r="D42" s="83"/>
      <c r="E42" s="84"/>
    </row>
    <row r="43" spans="1:9" ht="13.5" customHeight="1" x14ac:dyDescent="0.2">
      <c r="D43" s="85"/>
      <c r="E43" s="86"/>
    </row>
    <row r="44" spans="1:9" ht="13.5" customHeight="1" x14ac:dyDescent="0.2">
      <c r="D44" s="87"/>
      <c r="E44" s="88"/>
    </row>
    <row r="45" spans="1:9" ht="13.5" customHeight="1" x14ac:dyDescent="0.2">
      <c r="D45" s="80"/>
      <c r="E45" s="81"/>
    </row>
    <row r="46" spans="1:9" ht="28.5" customHeight="1" x14ac:dyDescent="0.2">
      <c r="C46" s="32"/>
      <c r="D46" s="80"/>
      <c r="E46" s="89"/>
    </row>
    <row r="47" spans="1:9" ht="13.5" customHeight="1" x14ac:dyDescent="0.2">
      <c r="C47" s="32"/>
      <c r="D47" s="80"/>
      <c r="E47" s="84"/>
    </row>
    <row r="48" spans="1:9" ht="13.5" customHeight="1" x14ac:dyDescent="0.2">
      <c r="D48" s="80"/>
      <c r="E48" s="81"/>
    </row>
    <row r="49" spans="2:5" ht="13.5" customHeight="1" x14ac:dyDescent="0.2">
      <c r="D49" s="80"/>
      <c r="E49" s="88"/>
    </row>
    <row r="50" spans="2:5" ht="13.5" customHeight="1" x14ac:dyDescent="0.2">
      <c r="D50" s="80"/>
      <c r="E50" s="81"/>
    </row>
    <row r="51" spans="2:5" ht="22.5" customHeight="1" x14ac:dyDescent="0.2">
      <c r="D51" s="80"/>
      <c r="E51" s="90"/>
    </row>
    <row r="52" spans="2:5" ht="13.5" customHeight="1" x14ac:dyDescent="0.2">
      <c r="D52" s="85"/>
      <c r="E52" s="86"/>
    </row>
    <row r="53" spans="2:5" ht="13.5" customHeight="1" x14ac:dyDescent="0.2">
      <c r="B53" s="32"/>
      <c r="D53" s="85"/>
      <c r="E53" s="91"/>
    </row>
    <row r="54" spans="2:5" ht="13.5" customHeight="1" x14ac:dyDescent="0.2">
      <c r="C54" s="32"/>
      <c r="D54" s="85"/>
      <c r="E54" s="92"/>
    </row>
    <row r="55" spans="2:5" ht="13.5" customHeight="1" x14ac:dyDescent="0.2">
      <c r="C55" s="32"/>
      <c r="D55" s="87"/>
      <c r="E55" s="84"/>
    </row>
    <row r="56" spans="2:5" ht="13.5" customHeight="1" x14ac:dyDescent="0.2">
      <c r="D56" s="80"/>
      <c r="E56" s="81"/>
    </row>
    <row r="57" spans="2:5" ht="13.5" customHeight="1" x14ac:dyDescent="0.2">
      <c r="B57" s="32"/>
      <c r="D57" s="80"/>
      <c r="E57" s="82"/>
    </row>
    <row r="58" spans="2:5" ht="13.5" customHeight="1" x14ac:dyDescent="0.2">
      <c r="C58" s="32"/>
      <c r="D58" s="80"/>
      <c r="E58" s="91"/>
    </row>
    <row r="59" spans="2:5" ht="13.5" customHeight="1" x14ac:dyDescent="0.2">
      <c r="C59" s="32"/>
      <c r="D59" s="87"/>
      <c r="E59" s="84"/>
    </row>
    <row r="60" spans="2:5" ht="13.5" customHeight="1" x14ac:dyDescent="0.2">
      <c r="D60" s="85"/>
      <c r="E60" s="81"/>
    </row>
    <row r="61" spans="2:5" ht="13.5" customHeight="1" x14ac:dyDescent="0.2">
      <c r="C61" s="32"/>
      <c r="D61" s="85"/>
      <c r="E61" s="91"/>
    </row>
    <row r="62" spans="2:5" ht="22.5" customHeight="1" x14ac:dyDescent="0.2">
      <c r="D62" s="87"/>
      <c r="E62" s="90"/>
    </row>
    <row r="63" spans="2:5" ht="13.5" customHeight="1" x14ac:dyDescent="0.2">
      <c r="D63" s="80"/>
      <c r="E63" s="81"/>
    </row>
    <row r="64" spans="2:5" ht="13.5" customHeight="1" x14ac:dyDescent="0.2">
      <c r="D64" s="87"/>
      <c r="E64" s="84"/>
    </row>
    <row r="65" spans="1:5" ht="13.5" customHeight="1" x14ac:dyDescent="0.2">
      <c r="D65" s="80"/>
      <c r="E65" s="81"/>
    </row>
    <row r="66" spans="1:5" ht="13.5" customHeight="1" x14ac:dyDescent="0.2">
      <c r="D66" s="80"/>
      <c r="E66" s="81"/>
    </row>
    <row r="67" spans="1:5" ht="13.5" customHeight="1" x14ac:dyDescent="0.2">
      <c r="A67" s="32"/>
      <c r="D67" s="93"/>
      <c r="E67" s="91"/>
    </row>
    <row r="68" spans="1:5" ht="13.5" customHeight="1" x14ac:dyDescent="0.2">
      <c r="B68" s="32"/>
      <c r="C68" s="32"/>
      <c r="D68" s="94"/>
      <c r="E68" s="91"/>
    </row>
    <row r="69" spans="1:5" ht="13.5" customHeight="1" x14ac:dyDescent="0.2">
      <c r="B69" s="32"/>
      <c r="C69" s="32"/>
      <c r="D69" s="94"/>
      <c r="E69" s="82"/>
    </row>
    <row r="70" spans="1:5" ht="13.5" customHeight="1" x14ac:dyDescent="0.2">
      <c r="B70" s="32"/>
      <c r="C70" s="32"/>
      <c r="D70" s="87"/>
      <c r="E70" s="88"/>
    </row>
    <row r="71" spans="1:5" x14ac:dyDescent="0.2">
      <c r="D71" s="80"/>
      <c r="E71" s="81"/>
    </row>
    <row r="72" spans="1:5" x14ac:dyDescent="0.2">
      <c r="B72" s="32"/>
      <c r="D72" s="80"/>
      <c r="E72" s="91"/>
    </row>
    <row r="73" spans="1:5" x14ac:dyDescent="0.2">
      <c r="C73" s="32"/>
      <c r="D73" s="80"/>
      <c r="E73" s="82"/>
    </row>
    <row r="74" spans="1:5" x14ac:dyDescent="0.2">
      <c r="C74" s="32"/>
      <c r="D74" s="87"/>
      <c r="E74" s="84"/>
    </row>
    <row r="75" spans="1:5" x14ac:dyDescent="0.2">
      <c r="D75" s="80"/>
      <c r="E75" s="81"/>
    </row>
    <row r="76" spans="1:5" x14ac:dyDescent="0.2">
      <c r="D76" s="80"/>
      <c r="E76" s="81"/>
    </row>
    <row r="77" spans="1:5" x14ac:dyDescent="0.2">
      <c r="D77" s="33"/>
      <c r="E77" s="34"/>
    </row>
    <row r="78" spans="1:5" x14ac:dyDescent="0.2">
      <c r="D78" s="80"/>
      <c r="E78" s="81"/>
    </row>
    <row r="79" spans="1:5" x14ac:dyDescent="0.2">
      <c r="D79" s="80"/>
      <c r="E79" s="81"/>
    </row>
    <row r="80" spans="1:5" x14ac:dyDescent="0.2">
      <c r="D80" s="80"/>
      <c r="E80" s="81"/>
    </row>
    <row r="81" spans="1:5" x14ac:dyDescent="0.2">
      <c r="D81" s="87"/>
      <c r="E81" s="84"/>
    </row>
    <row r="82" spans="1:5" x14ac:dyDescent="0.2">
      <c r="D82" s="80"/>
      <c r="E82" s="81"/>
    </row>
    <row r="83" spans="1:5" x14ac:dyDescent="0.2">
      <c r="D83" s="87"/>
      <c r="E83" s="84"/>
    </row>
    <row r="84" spans="1:5" x14ac:dyDescent="0.2">
      <c r="D84" s="80"/>
      <c r="E84" s="81"/>
    </row>
    <row r="85" spans="1:5" x14ac:dyDescent="0.2">
      <c r="D85" s="80"/>
      <c r="E85" s="81"/>
    </row>
    <row r="86" spans="1:5" x14ac:dyDescent="0.2">
      <c r="D86" s="80"/>
      <c r="E86" s="81"/>
    </row>
    <row r="87" spans="1:5" x14ac:dyDescent="0.2">
      <c r="D87" s="80"/>
      <c r="E87" s="81"/>
    </row>
    <row r="88" spans="1:5" ht="28.5" customHeight="1" x14ac:dyDescent="0.2">
      <c r="A88" s="95"/>
      <c r="B88" s="95"/>
      <c r="C88" s="95"/>
      <c r="D88" s="96"/>
      <c r="E88" s="35"/>
    </row>
    <row r="89" spans="1:5" x14ac:dyDescent="0.2">
      <c r="C89" s="32"/>
      <c r="D89" s="80"/>
      <c r="E89" s="82"/>
    </row>
    <row r="90" spans="1:5" x14ac:dyDescent="0.2">
      <c r="D90" s="36"/>
      <c r="E90" s="37"/>
    </row>
    <row r="91" spans="1:5" x14ac:dyDescent="0.2">
      <c r="D91" s="80"/>
      <c r="E91" s="81"/>
    </row>
    <row r="92" spans="1:5" x14ac:dyDescent="0.2">
      <c r="D92" s="33"/>
      <c r="E92" s="34"/>
    </row>
    <row r="93" spans="1:5" x14ac:dyDescent="0.2">
      <c r="D93" s="33"/>
      <c r="E93" s="34"/>
    </row>
    <row r="94" spans="1:5" x14ac:dyDescent="0.2">
      <c r="D94" s="80"/>
      <c r="E94" s="81"/>
    </row>
    <row r="95" spans="1:5" x14ac:dyDescent="0.2">
      <c r="D95" s="87"/>
      <c r="E95" s="84"/>
    </row>
    <row r="96" spans="1:5" x14ac:dyDescent="0.2">
      <c r="D96" s="80"/>
      <c r="E96" s="81"/>
    </row>
    <row r="97" spans="3:5" x14ac:dyDescent="0.2">
      <c r="D97" s="80"/>
      <c r="E97" s="81"/>
    </row>
    <row r="98" spans="3:5" x14ac:dyDescent="0.2">
      <c r="D98" s="87"/>
      <c r="E98" s="84"/>
    </row>
    <row r="99" spans="3:5" x14ac:dyDescent="0.2">
      <c r="D99" s="80"/>
      <c r="E99" s="81"/>
    </row>
    <row r="100" spans="3:5" x14ac:dyDescent="0.2">
      <c r="D100" s="33"/>
      <c r="E100" s="34"/>
    </row>
    <row r="101" spans="3:5" x14ac:dyDescent="0.2">
      <c r="D101" s="87"/>
      <c r="E101" s="37"/>
    </row>
    <row r="102" spans="3:5" x14ac:dyDescent="0.2">
      <c r="D102" s="85"/>
      <c r="E102" s="34"/>
    </row>
    <row r="103" spans="3:5" x14ac:dyDescent="0.2">
      <c r="D103" s="87"/>
      <c r="E103" s="84"/>
    </row>
    <row r="104" spans="3:5" x14ac:dyDescent="0.2">
      <c r="D104" s="80"/>
      <c r="E104" s="81"/>
    </row>
    <row r="105" spans="3:5" x14ac:dyDescent="0.2">
      <c r="C105" s="32"/>
      <c r="D105" s="80"/>
      <c r="E105" s="82"/>
    </row>
    <row r="106" spans="3:5" x14ac:dyDescent="0.2">
      <c r="D106" s="85"/>
      <c r="E106" s="84"/>
    </row>
    <row r="107" spans="3:5" x14ac:dyDescent="0.2">
      <c r="D107" s="85"/>
      <c r="E107" s="34"/>
    </row>
    <row r="108" spans="3:5" x14ac:dyDescent="0.2">
      <c r="C108" s="32"/>
      <c r="D108" s="85"/>
      <c r="E108" s="38"/>
    </row>
    <row r="109" spans="3:5" x14ac:dyDescent="0.2">
      <c r="C109" s="32"/>
      <c r="D109" s="87"/>
      <c r="E109" s="88"/>
    </row>
    <row r="110" spans="3:5" x14ac:dyDescent="0.2">
      <c r="D110" s="80"/>
      <c r="E110" s="81"/>
    </row>
    <row r="111" spans="3:5" x14ac:dyDescent="0.2">
      <c r="D111" s="36"/>
      <c r="E111" s="39"/>
    </row>
    <row r="112" spans="3:5" ht="11.25" customHeight="1" x14ac:dyDescent="0.2">
      <c r="D112" s="33"/>
      <c r="E112" s="34"/>
    </row>
    <row r="113" spans="1:5" ht="24" customHeight="1" x14ac:dyDescent="0.2">
      <c r="B113" s="32"/>
      <c r="D113" s="33"/>
      <c r="E113" s="40"/>
    </row>
    <row r="114" spans="1:5" ht="15" customHeight="1" x14ac:dyDescent="0.2">
      <c r="C114" s="32"/>
      <c r="D114" s="33"/>
      <c r="E114" s="40"/>
    </row>
    <row r="115" spans="1:5" ht="11.25" customHeight="1" x14ac:dyDescent="0.2">
      <c r="D115" s="36"/>
      <c r="E115" s="37"/>
    </row>
    <row r="116" spans="1:5" x14ac:dyDescent="0.2">
      <c r="D116" s="33"/>
      <c r="E116" s="34"/>
    </row>
    <row r="117" spans="1:5" ht="13.5" customHeight="1" x14ac:dyDescent="0.2">
      <c r="B117" s="32"/>
      <c r="D117" s="33"/>
      <c r="E117" s="41"/>
    </row>
    <row r="118" spans="1:5" ht="12.75" customHeight="1" x14ac:dyDescent="0.2">
      <c r="C118" s="32"/>
      <c r="D118" s="33"/>
      <c r="E118" s="82"/>
    </row>
    <row r="119" spans="1:5" ht="12.75" customHeight="1" x14ac:dyDescent="0.2">
      <c r="C119" s="32"/>
      <c r="D119" s="87"/>
      <c r="E119" s="88"/>
    </row>
    <row r="120" spans="1:5" x14ac:dyDescent="0.2">
      <c r="D120" s="80"/>
      <c r="E120" s="81"/>
    </row>
    <row r="121" spans="1:5" x14ac:dyDescent="0.2">
      <c r="C121" s="32"/>
      <c r="D121" s="80"/>
      <c r="E121" s="38"/>
    </row>
    <row r="122" spans="1:5" x14ac:dyDescent="0.2">
      <c r="D122" s="36"/>
      <c r="E122" s="37"/>
    </row>
    <row r="123" spans="1:5" x14ac:dyDescent="0.2">
      <c r="D123" s="33"/>
      <c r="E123" s="34"/>
    </row>
    <row r="124" spans="1:5" x14ac:dyDescent="0.2">
      <c r="D124" s="80"/>
      <c r="E124" s="81"/>
    </row>
    <row r="125" spans="1:5" ht="19.5" customHeight="1" x14ac:dyDescent="0.2">
      <c r="A125" s="91"/>
      <c r="B125" s="55"/>
      <c r="C125" s="55"/>
      <c r="D125" s="55"/>
      <c r="E125" s="91"/>
    </row>
    <row r="126" spans="1:5" ht="15" customHeight="1" x14ac:dyDescent="0.2">
      <c r="A126" s="32"/>
      <c r="D126" s="93"/>
      <c r="E126" s="91"/>
    </row>
    <row r="127" spans="1:5" x14ac:dyDescent="0.2">
      <c r="A127" s="32"/>
      <c r="B127" s="32"/>
      <c r="D127" s="93"/>
      <c r="E127" s="82"/>
    </row>
    <row r="128" spans="1:5" x14ac:dyDescent="0.2">
      <c r="C128" s="32"/>
      <c r="D128" s="80"/>
      <c r="E128" s="91"/>
    </row>
    <row r="129" spans="1:5" x14ac:dyDescent="0.2">
      <c r="D129" s="83"/>
      <c r="E129" s="84"/>
    </row>
    <row r="130" spans="1:5" x14ac:dyDescent="0.2">
      <c r="B130" s="32"/>
      <c r="D130" s="80"/>
      <c r="E130" s="82"/>
    </row>
    <row r="131" spans="1:5" x14ac:dyDescent="0.2">
      <c r="C131" s="32"/>
      <c r="D131" s="80"/>
      <c r="E131" s="82"/>
    </row>
    <row r="132" spans="1:5" x14ac:dyDescent="0.2">
      <c r="D132" s="87"/>
      <c r="E132" s="88"/>
    </row>
    <row r="133" spans="1:5" ht="22.5" customHeight="1" x14ac:dyDescent="0.2">
      <c r="C133" s="32"/>
      <c r="D133" s="80"/>
      <c r="E133" s="89"/>
    </row>
    <row r="134" spans="1:5" x14ac:dyDescent="0.2">
      <c r="D134" s="80"/>
      <c r="E134" s="88"/>
    </row>
    <row r="135" spans="1:5" x14ac:dyDescent="0.2">
      <c r="B135" s="32"/>
      <c r="D135" s="85"/>
      <c r="E135" s="91"/>
    </row>
    <row r="136" spans="1:5" x14ac:dyDescent="0.2">
      <c r="C136" s="32"/>
      <c r="D136" s="85"/>
      <c r="E136" s="92"/>
    </row>
    <row r="137" spans="1:5" x14ac:dyDescent="0.2">
      <c r="D137" s="87"/>
      <c r="E137" s="84"/>
    </row>
    <row r="138" spans="1:5" ht="13.5" customHeight="1" x14ac:dyDescent="0.2">
      <c r="A138" s="32"/>
      <c r="D138" s="93"/>
      <c r="E138" s="91"/>
    </row>
    <row r="139" spans="1:5" ht="13.5" customHeight="1" x14ac:dyDescent="0.2">
      <c r="B139" s="32"/>
      <c r="D139" s="80"/>
      <c r="E139" s="91"/>
    </row>
    <row r="140" spans="1:5" ht="13.5" customHeight="1" x14ac:dyDescent="0.2">
      <c r="C140" s="32"/>
      <c r="D140" s="80"/>
      <c r="E140" s="82"/>
    </row>
    <row r="141" spans="1:5" x14ac:dyDescent="0.2">
      <c r="C141" s="32"/>
      <c r="D141" s="87"/>
      <c r="E141" s="84"/>
    </row>
    <row r="142" spans="1:5" x14ac:dyDescent="0.2">
      <c r="C142" s="32"/>
      <c r="D142" s="80"/>
      <c r="E142" s="82"/>
    </row>
    <row r="143" spans="1:5" x14ac:dyDescent="0.2">
      <c r="D143" s="36"/>
      <c r="E143" s="37"/>
    </row>
    <row r="144" spans="1:5" x14ac:dyDescent="0.2">
      <c r="C144" s="32"/>
      <c r="D144" s="85"/>
      <c r="E144" s="38"/>
    </row>
    <row r="145" spans="1:5" x14ac:dyDescent="0.2">
      <c r="C145" s="32"/>
      <c r="D145" s="87"/>
      <c r="E145" s="88"/>
    </row>
    <row r="146" spans="1:5" x14ac:dyDescent="0.2">
      <c r="D146" s="36"/>
      <c r="E146" s="42"/>
    </row>
    <row r="147" spans="1:5" x14ac:dyDescent="0.2">
      <c r="B147" s="32"/>
      <c r="D147" s="33"/>
      <c r="E147" s="41"/>
    </row>
    <row r="148" spans="1:5" x14ac:dyDescent="0.2">
      <c r="C148" s="32"/>
      <c r="D148" s="33"/>
      <c r="E148" s="82"/>
    </row>
    <row r="149" spans="1:5" x14ac:dyDescent="0.2">
      <c r="C149" s="32"/>
      <c r="D149" s="87"/>
      <c r="E149" s="88"/>
    </row>
    <row r="150" spans="1:5" x14ac:dyDescent="0.2">
      <c r="C150" s="32"/>
      <c r="D150" s="87"/>
      <c r="E150" s="88"/>
    </row>
    <row r="151" spans="1:5" x14ac:dyDescent="0.2">
      <c r="D151" s="80"/>
      <c r="E151" s="81"/>
    </row>
    <row r="152" spans="1:5" ht="18" customHeight="1" x14ac:dyDescent="0.2">
      <c r="A152" s="219"/>
      <c r="B152" s="220"/>
      <c r="C152" s="220"/>
      <c r="D152" s="220"/>
      <c r="E152" s="220"/>
    </row>
    <row r="153" spans="1:5" ht="28.5" customHeight="1" x14ac:dyDescent="0.2">
      <c r="A153" s="95"/>
      <c r="B153" s="95"/>
      <c r="C153" s="95"/>
      <c r="D153" s="96"/>
      <c r="E153" s="35"/>
    </row>
    <row r="155" spans="1:5" x14ac:dyDescent="0.2">
      <c r="A155" s="32"/>
      <c r="B155" s="32"/>
      <c r="C155" s="32"/>
      <c r="D155" s="44"/>
      <c r="E155" s="8"/>
    </row>
    <row r="156" spans="1:5" x14ac:dyDescent="0.2">
      <c r="A156" s="32"/>
      <c r="B156" s="32"/>
      <c r="C156" s="32"/>
      <c r="D156" s="44"/>
      <c r="E156" s="8"/>
    </row>
    <row r="157" spans="1:5" ht="17.25" customHeight="1" x14ac:dyDescent="0.2">
      <c r="A157" s="32"/>
      <c r="B157" s="32"/>
      <c r="C157" s="32"/>
      <c r="D157" s="44"/>
      <c r="E157" s="8"/>
    </row>
    <row r="158" spans="1:5" ht="13.5" customHeight="1" x14ac:dyDescent="0.2">
      <c r="A158" s="32"/>
      <c r="B158" s="32"/>
      <c r="C158" s="32"/>
      <c r="D158" s="44"/>
      <c r="E158" s="8"/>
    </row>
    <row r="159" spans="1:5" x14ac:dyDescent="0.2">
      <c r="A159" s="32"/>
      <c r="B159" s="32"/>
      <c r="C159" s="32"/>
      <c r="D159" s="44"/>
      <c r="E159" s="8"/>
    </row>
    <row r="160" spans="1:5" x14ac:dyDescent="0.2">
      <c r="A160" s="32"/>
      <c r="B160" s="32"/>
      <c r="C160" s="32"/>
    </row>
    <row r="161" spans="1:5" x14ac:dyDescent="0.2">
      <c r="A161" s="32"/>
      <c r="B161" s="32"/>
      <c r="C161" s="32"/>
      <c r="D161" s="44"/>
      <c r="E161" s="8"/>
    </row>
    <row r="162" spans="1:5" x14ac:dyDescent="0.2">
      <c r="A162" s="32"/>
      <c r="B162" s="32"/>
      <c r="C162" s="32"/>
      <c r="D162" s="44"/>
      <c r="E162" s="45"/>
    </row>
    <row r="163" spans="1:5" x14ac:dyDescent="0.2">
      <c r="A163" s="32"/>
      <c r="B163" s="32"/>
      <c r="C163" s="32"/>
      <c r="D163" s="44"/>
      <c r="E163" s="8"/>
    </row>
    <row r="164" spans="1:5" ht="22.5" customHeight="1" x14ac:dyDescent="0.2">
      <c r="A164" s="32"/>
      <c r="B164" s="32"/>
      <c r="C164" s="32"/>
      <c r="D164" s="44"/>
      <c r="E164" s="89"/>
    </row>
    <row r="165" spans="1:5" ht="22.5" customHeight="1" x14ac:dyDescent="0.2">
      <c r="D165" s="87"/>
      <c r="E165" s="90"/>
    </row>
  </sheetData>
  <mergeCells count="8">
    <mergeCell ref="A152:E152"/>
    <mergeCell ref="A1:H1"/>
    <mergeCell ref="B3:I3"/>
    <mergeCell ref="B14:I14"/>
    <mergeCell ref="B16:I16"/>
    <mergeCell ref="B27:I27"/>
    <mergeCell ref="B40:I40"/>
    <mergeCell ref="B29:I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0" firstPageNumber="2" orientation="landscape" useFirstPageNumber="1" r:id="rId1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5"/>
  <sheetViews>
    <sheetView zoomScaleNormal="100" workbookViewId="0">
      <pane xSplit="6" ySplit="11" topLeftCell="N72" activePane="bottomRight" state="frozen"/>
      <selection pane="topRight" activeCell="G1" sqref="G1"/>
      <selection pane="bottomLeft" activeCell="A11" sqref="A11"/>
      <selection pane="bottomRight" activeCell="U64" sqref="U64:V65"/>
    </sheetView>
  </sheetViews>
  <sheetFormatPr defaultColWidth="11.42578125" defaultRowHeight="12.75" x14ac:dyDescent="0.2"/>
  <cols>
    <col min="1" max="1" width="11.42578125" style="48" bestFit="1" customWidth="1"/>
    <col min="2" max="2" width="34.42578125" style="49" customWidth="1"/>
    <col min="3" max="3" width="14.28515625" style="2" customWidth="1"/>
    <col min="4" max="4" width="15.7109375" style="2" customWidth="1"/>
    <col min="5" max="5" width="12.85546875" style="2" customWidth="1"/>
    <col min="6" max="6" width="14.140625" style="2" customWidth="1"/>
    <col min="7" max="7" width="12" style="2" customWidth="1"/>
    <col min="8" max="8" width="12.140625" style="2" customWidth="1"/>
    <col min="9" max="9" width="10.85546875" style="2" customWidth="1"/>
    <col min="10" max="10" width="14.28515625" style="2" customWidth="1"/>
    <col min="11" max="11" width="10" style="2" customWidth="1"/>
    <col min="12" max="13" width="12.28515625" style="2" customWidth="1"/>
    <col min="14" max="14" width="14.140625" style="160" customWidth="1"/>
    <col min="15" max="15" width="15.140625" style="160" customWidth="1"/>
    <col min="16" max="16" width="11.42578125" style="160" customWidth="1"/>
    <col min="17" max="17" width="12.42578125" style="2" customWidth="1"/>
    <col min="18" max="18" width="9.85546875" style="160" customWidth="1"/>
    <col min="19" max="20" width="11.42578125" style="160" customWidth="1"/>
    <col min="21" max="21" width="13.85546875" style="160" customWidth="1"/>
    <col min="22" max="25" width="11.42578125" style="160"/>
    <col min="26" max="26" width="12" style="2" customWidth="1"/>
    <col min="27" max="256" width="11.42578125" style="160"/>
    <col min="257" max="257" width="11.42578125" style="160" bestFit="1" customWidth="1"/>
    <col min="258" max="258" width="34.42578125" style="160" customWidth="1"/>
    <col min="259" max="259" width="14.28515625" style="160" customWidth="1"/>
    <col min="260" max="260" width="15.7109375" style="160" customWidth="1"/>
    <col min="261" max="261" width="12.42578125" style="160" customWidth="1"/>
    <col min="262" max="262" width="14.140625" style="160" customWidth="1"/>
    <col min="263" max="263" width="12" style="160" customWidth="1"/>
    <col min="264" max="264" width="12.140625" style="160" customWidth="1"/>
    <col min="265" max="265" width="10.85546875" style="160" customWidth="1"/>
    <col min="266" max="266" width="14.28515625" style="160" customWidth="1"/>
    <col min="267" max="267" width="10" style="160" customWidth="1"/>
    <col min="268" max="269" width="12.28515625" style="160" customWidth="1"/>
    <col min="270" max="270" width="14.140625" style="160" customWidth="1"/>
    <col min="271" max="271" width="15.140625" style="160" customWidth="1"/>
    <col min="272" max="272" width="11.42578125" style="160" customWidth="1"/>
    <col min="273" max="273" width="12.42578125" style="160" customWidth="1"/>
    <col min="274" max="274" width="9.85546875" style="160" customWidth="1"/>
    <col min="275" max="276" width="11.42578125" style="160" customWidth="1"/>
    <col min="277" max="277" width="13.85546875" style="160" customWidth="1"/>
    <col min="278" max="281" width="11.42578125" style="160"/>
    <col min="282" max="282" width="12" style="160" customWidth="1"/>
    <col min="283" max="512" width="11.42578125" style="160"/>
    <col min="513" max="513" width="11.42578125" style="160" bestFit="1" customWidth="1"/>
    <col min="514" max="514" width="34.42578125" style="160" customWidth="1"/>
    <col min="515" max="515" width="14.28515625" style="160" customWidth="1"/>
    <col min="516" max="516" width="15.7109375" style="160" customWidth="1"/>
    <col min="517" max="517" width="12.42578125" style="160" customWidth="1"/>
    <col min="518" max="518" width="14.140625" style="160" customWidth="1"/>
    <col min="519" max="519" width="12" style="160" customWidth="1"/>
    <col min="520" max="520" width="12.140625" style="160" customWidth="1"/>
    <col min="521" max="521" width="10.85546875" style="160" customWidth="1"/>
    <col min="522" max="522" width="14.28515625" style="160" customWidth="1"/>
    <col min="523" max="523" width="10" style="160" customWidth="1"/>
    <col min="524" max="525" width="12.28515625" style="160" customWidth="1"/>
    <col min="526" max="526" width="14.140625" style="160" customWidth="1"/>
    <col min="527" max="527" width="15.140625" style="160" customWidth="1"/>
    <col min="528" max="528" width="11.42578125" style="160" customWidth="1"/>
    <col min="529" max="529" width="12.42578125" style="160" customWidth="1"/>
    <col min="530" max="530" width="9.85546875" style="160" customWidth="1"/>
    <col min="531" max="532" width="11.42578125" style="160" customWidth="1"/>
    <col min="533" max="533" width="13.85546875" style="160" customWidth="1"/>
    <col min="534" max="537" width="11.42578125" style="160"/>
    <col min="538" max="538" width="12" style="160" customWidth="1"/>
    <col min="539" max="768" width="11.42578125" style="160"/>
    <col min="769" max="769" width="11.42578125" style="160" bestFit="1" customWidth="1"/>
    <col min="770" max="770" width="34.42578125" style="160" customWidth="1"/>
    <col min="771" max="771" width="14.28515625" style="160" customWidth="1"/>
    <col min="772" max="772" width="15.7109375" style="160" customWidth="1"/>
    <col min="773" max="773" width="12.42578125" style="160" customWidth="1"/>
    <col min="774" max="774" width="14.140625" style="160" customWidth="1"/>
    <col min="775" max="775" width="12" style="160" customWidth="1"/>
    <col min="776" max="776" width="12.140625" style="160" customWidth="1"/>
    <col min="777" max="777" width="10.85546875" style="160" customWidth="1"/>
    <col min="778" max="778" width="14.28515625" style="160" customWidth="1"/>
    <col min="779" max="779" width="10" style="160" customWidth="1"/>
    <col min="780" max="781" width="12.28515625" style="160" customWidth="1"/>
    <col min="782" max="782" width="14.140625" style="160" customWidth="1"/>
    <col min="783" max="783" width="15.140625" style="160" customWidth="1"/>
    <col min="784" max="784" width="11.42578125" style="160" customWidth="1"/>
    <col min="785" max="785" width="12.42578125" style="160" customWidth="1"/>
    <col min="786" max="786" width="9.85546875" style="160" customWidth="1"/>
    <col min="787" max="788" width="11.42578125" style="160" customWidth="1"/>
    <col min="789" max="789" width="13.85546875" style="160" customWidth="1"/>
    <col min="790" max="793" width="11.42578125" style="160"/>
    <col min="794" max="794" width="12" style="160" customWidth="1"/>
    <col min="795" max="1024" width="11.42578125" style="160"/>
    <col min="1025" max="1025" width="11.42578125" style="160" bestFit="1" customWidth="1"/>
    <col min="1026" max="1026" width="34.42578125" style="160" customWidth="1"/>
    <col min="1027" max="1027" width="14.28515625" style="160" customWidth="1"/>
    <col min="1028" max="1028" width="15.7109375" style="160" customWidth="1"/>
    <col min="1029" max="1029" width="12.42578125" style="160" customWidth="1"/>
    <col min="1030" max="1030" width="14.140625" style="160" customWidth="1"/>
    <col min="1031" max="1031" width="12" style="160" customWidth="1"/>
    <col min="1032" max="1032" width="12.140625" style="160" customWidth="1"/>
    <col min="1033" max="1033" width="10.85546875" style="160" customWidth="1"/>
    <col min="1034" max="1034" width="14.28515625" style="160" customWidth="1"/>
    <col min="1035" max="1035" width="10" style="160" customWidth="1"/>
    <col min="1036" max="1037" width="12.28515625" style="160" customWidth="1"/>
    <col min="1038" max="1038" width="14.140625" style="160" customWidth="1"/>
    <col min="1039" max="1039" width="15.140625" style="160" customWidth="1"/>
    <col min="1040" max="1040" width="11.42578125" style="160" customWidth="1"/>
    <col min="1041" max="1041" width="12.42578125" style="160" customWidth="1"/>
    <col min="1042" max="1042" width="9.85546875" style="160" customWidth="1"/>
    <col min="1043" max="1044" width="11.42578125" style="160" customWidth="1"/>
    <col min="1045" max="1045" width="13.85546875" style="160" customWidth="1"/>
    <col min="1046" max="1049" width="11.42578125" style="160"/>
    <col min="1050" max="1050" width="12" style="160" customWidth="1"/>
    <col min="1051" max="1280" width="11.42578125" style="160"/>
    <col min="1281" max="1281" width="11.42578125" style="160" bestFit="1" customWidth="1"/>
    <col min="1282" max="1282" width="34.42578125" style="160" customWidth="1"/>
    <col min="1283" max="1283" width="14.28515625" style="160" customWidth="1"/>
    <col min="1284" max="1284" width="15.7109375" style="160" customWidth="1"/>
    <col min="1285" max="1285" width="12.42578125" style="160" customWidth="1"/>
    <col min="1286" max="1286" width="14.140625" style="160" customWidth="1"/>
    <col min="1287" max="1287" width="12" style="160" customWidth="1"/>
    <col min="1288" max="1288" width="12.140625" style="160" customWidth="1"/>
    <col min="1289" max="1289" width="10.85546875" style="160" customWidth="1"/>
    <col min="1290" max="1290" width="14.28515625" style="160" customWidth="1"/>
    <col min="1291" max="1291" width="10" style="160" customWidth="1"/>
    <col min="1292" max="1293" width="12.28515625" style="160" customWidth="1"/>
    <col min="1294" max="1294" width="14.140625" style="160" customWidth="1"/>
    <col min="1295" max="1295" width="15.140625" style="160" customWidth="1"/>
    <col min="1296" max="1296" width="11.42578125" style="160" customWidth="1"/>
    <col min="1297" max="1297" width="12.42578125" style="160" customWidth="1"/>
    <col min="1298" max="1298" width="9.85546875" style="160" customWidth="1"/>
    <col min="1299" max="1300" width="11.42578125" style="160" customWidth="1"/>
    <col min="1301" max="1301" width="13.85546875" style="160" customWidth="1"/>
    <col min="1302" max="1305" width="11.42578125" style="160"/>
    <col min="1306" max="1306" width="12" style="160" customWidth="1"/>
    <col min="1307" max="1536" width="11.42578125" style="160"/>
    <col min="1537" max="1537" width="11.42578125" style="160" bestFit="1" customWidth="1"/>
    <col min="1538" max="1538" width="34.42578125" style="160" customWidth="1"/>
    <col min="1539" max="1539" width="14.28515625" style="160" customWidth="1"/>
    <col min="1540" max="1540" width="15.7109375" style="160" customWidth="1"/>
    <col min="1541" max="1541" width="12.42578125" style="160" customWidth="1"/>
    <col min="1542" max="1542" width="14.140625" style="160" customWidth="1"/>
    <col min="1543" max="1543" width="12" style="160" customWidth="1"/>
    <col min="1544" max="1544" width="12.140625" style="160" customWidth="1"/>
    <col min="1545" max="1545" width="10.85546875" style="160" customWidth="1"/>
    <col min="1546" max="1546" width="14.28515625" style="160" customWidth="1"/>
    <col min="1547" max="1547" width="10" style="160" customWidth="1"/>
    <col min="1548" max="1549" width="12.28515625" style="160" customWidth="1"/>
    <col min="1550" max="1550" width="14.140625" style="160" customWidth="1"/>
    <col min="1551" max="1551" width="15.140625" style="160" customWidth="1"/>
    <col min="1552" max="1552" width="11.42578125" style="160" customWidth="1"/>
    <col min="1553" max="1553" width="12.42578125" style="160" customWidth="1"/>
    <col min="1554" max="1554" width="9.85546875" style="160" customWidth="1"/>
    <col min="1555" max="1556" width="11.42578125" style="160" customWidth="1"/>
    <col min="1557" max="1557" width="13.85546875" style="160" customWidth="1"/>
    <col min="1558" max="1561" width="11.42578125" style="160"/>
    <col min="1562" max="1562" width="12" style="160" customWidth="1"/>
    <col min="1563" max="1792" width="11.42578125" style="160"/>
    <col min="1793" max="1793" width="11.42578125" style="160" bestFit="1" customWidth="1"/>
    <col min="1794" max="1794" width="34.42578125" style="160" customWidth="1"/>
    <col min="1795" max="1795" width="14.28515625" style="160" customWidth="1"/>
    <col min="1796" max="1796" width="15.7109375" style="160" customWidth="1"/>
    <col min="1797" max="1797" width="12.42578125" style="160" customWidth="1"/>
    <col min="1798" max="1798" width="14.140625" style="160" customWidth="1"/>
    <col min="1799" max="1799" width="12" style="160" customWidth="1"/>
    <col min="1800" max="1800" width="12.140625" style="160" customWidth="1"/>
    <col min="1801" max="1801" width="10.85546875" style="160" customWidth="1"/>
    <col min="1802" max="1802" width="14.28515625" style="160" customWidth="1"/>
    <col min="1803" max="1803" width="10" style="160" customWidth="1"/>
    <col min="1804" max="1805" width="12.28515625" style="160" customWidth="1"/>
    <col min="1806" max="1806" width="14.140625" style="160" customWidth="1"/>
    <col min="1807" max="1807" width="15.140625" style="160" customWidth="1"/>
    <col min="1808" max="1808" width="11.42578125" style="160" customWidth="1"/>
    <col min="1809" max="1809" width="12.42578125" style="160" customWidth="1"/>
    <col min="1810" max="1810" width="9.85546875" style="160" customWidth="1"/>
    <col min="1811" max="1812" width="11.42578125" style="160" customWidth="1"/>
    <col min="1813" max="1813" width="13.85546875" style="160" customWidth="1"/>
    <col min="1814" max="1817" width="11.42578125" style="160"/>
    <col min="1818" max="1818" width="12" style="160" customWidth="1"/>
    <col min="1819" max="2048" width="11.42578125" style="160"/>
    <col min="2049" max="2049" width="11.42578125" style="160" bestFit="1" customWidth="1"/>
    <col min="2050" max="2050" width="34.42578125" style="160" customWidth="1"/>
    <col min="2051" max="2051" width="14.28515625" style="160" customWidth="1"/>
    <col min="2052" max="2052" width="15.7109375" style="160" customWidth="1"/>
    <col min="2053" max="2053" width="12.42578125" style="160" customWidth="1"/>
    <col min="2054" max="2054" width="14.140625" style="160" customWidth="1"/>
    <col min="2055" max="2055" width="12" style="160" customWidth="1"/>
    <col min="2056" max="2056" width="12.140625" style="160" customWidth="1"/>
    <col min="2057" max="2057" width="10.85546875" style="160" customWidth="1"/>
    <col min="2058" max="2058" width="14.28515625" style="160" customWidth="1"/>
    <col min="2059" max="2059" width="10" style="160" customWidth="1"/>
    <col min="2060" max="2061" width="12.28515625" style="160" customWidth="1"/>
    <col min="2062" max="2062" width="14.140625" style="160" customWidth="1"/>
    <col min="2063" max="2063" width="15.140625" style="160" customWidth="1"/>
    <col min="2064" max="2064" width="11.42578125" style="160" customWidth="1"/>
    <col min="2065" max="2065" width="12.42578125" style="160" customWidth="1"/>
    <col min="2066" max="2066" width="9.85546875" style="160" customWidth="1"/>
    <col min="2067" max="2068" width="11.42578125" style="160" customWidth="1"/>
    <col min="2069" max="2069" width="13.85546875" style="160" customWidth="1"/>
    <col min="2070" max="2073" width="11.42578125" style="160"/>
    <col min="2074" max="2074" width="12" style="160" customWidth="1"/>
    <col min="2075" max="2304" width="11.42578125" style="160"/>
    <col min="2305" max="2305" width="11.42578125" style="160" bestFit="1" customWidth="1"/>
    <col min="2306" max="2306" width="34.42578125" style="160" customWidth="1"/>
    <col min="2307" max="2307" width="14.28515625" style="160" customWidth="1"/>
    <col min="2308" max="2308" width="15.7109375" style="160" customWidth="1"/>
    <col min="2309" max="2309" width="12.42578125" style="160" customWidth="1"/>
    <col min="2310" max="2310" width="14.140625" style="160" customWidth="1"/>
    <col min="2311" max="2311" width="12" style="160" customWidth="1"/>
    <col min="2312" max="2312" width="12.140625" style="160" customWidth="1"/>
    <col min="2313" max="2313" width="10.85546875" style="160" customWidth="1"/>
    <col min="2314" max="2314" width="14.28515625" style="160" customWidth="1"/>
    <col min="2315" max="2315" width="10" style="160" customWidth="1"/>
    <col min="2316" max="2317" width="12.28515625" style="160" customWidth="1"/>
    <col min="2318" max="2318" width="14.140625" style="160" customWidth="1"/>
    <col min="2319" max="2319" width="15.140625" style="160" customWidth="1"/>
    <col min="2320" max="2320" width="11.42578125" style="160" customWidth="1"/>
    <col min="2321" max="2321" width="12.42578125" style="160" customWidth="1"/>
    <col min="2322" max="2322" width="9.85546875" style="160" customWidth="1"/>
    <col min="2323" max="2324" width="11.42578125" style="160" customWidth="1"/>
    <col min="2325" max="2325" width="13.85546875" style="160" customWidth="1"/>
    <col min="2326" max="2329" width="11.42578125" style="160"/>
    <col min="2330" max="2330" width="12" style="160" customWidth="1"/>
    <col min="2331" max="2560" width="11.42578125" style="160"/>
    <col min="2561" max="2561" width="11.42578125" style="160" bestFit="1" customWidth="1"/>
    <col min="2562" max="2562" width="34.42578125" style="160" customWidth="1"/>
    <col min="2563" max="2563" width="14.28515625" style="160" customWidth="1"/>
    <col min="2564" max="2564" width="15.7109375" style="160" customWidth="1"/>
    <col min="2565" max="2565" width="12.42578125" style="160" customWidth="1"/>
    <col min="2566" max="2566" width="14.140625" style="160" customWidth="1"/>
    <col min="2567" max="2567" width="12" style="160" customWidth="1"/>
    <col min="2568" max="2568" width="12.140625" style="160" customWidth="1"/>
    <col min="2569" max="2569" width="10.85546875" style="160" customWidth="1"/>
    <col min="2570" max="2570" width="14.28515625" style="160" customWidth="1"/>
    <col min="2571" max="2571" width="10" style="160" customWidth="1"/>
    <col min="2572" max="2573" width="12.28515625" style="160" customWidth="1"/>
    <col min="2574" max="2574" width="14.140625" style="160" customWidth="1"/>
    <col min="2575" max="2575" width="15.140625" style="160" customWidth="1"/>
    <col min="2576" max="2576" width="11.42578125" style="160" customWidth="1"/>
    <col min="2577" max="2577" width="12.42578125" style="160" customWidth="1"/>
    <col min="2578" max="2578" width="9.85546875" style="160" customWidth="1"/>
    <col min="2579" max="2580" width="11.42578125" style="160" customWidth="1"/>
    <col min="2581" max="2581" width="13.85546875" style="160" customWidth="1"/>
    <col min="2582" max="2585" width="11.42578125" style="160"/>
    <col min="2586" max="2586" width="12" style="160" customWidth="1"/>
    <col min="2587" max="2816" width="11.42578125" style="160"/>
    <col min="2817" max="2817" width="11.42578125" style="160" bestFit="1" customWidth="1"/>
    <col min="2818" max="2818" width="34.42578125" style="160" customWidth="1"/>
    <col min="2819" max="2819" width="14.28515625" style="160" customWidth="1"/>
    <col min="2820" max="2820" width="15.7109375" style="160" customWidth="1"/>
    <col min="2821" max="2821" width="12.42578125" style="160" customWidth="1"/>
    <col min="2822" max="2822" width="14.140625" style="160" customWidth="1"/>
    <col min="2823" max="2823" width="12" style="160" customWidth="1"/>
    <col min="2824" max="2824" width="12.140625" style="160" customWidth="1"/>
    <col min="2825" max="2825" width="10.85546875" style="160" customWidth="1"/>
    <col min="2826" max="2826" width="14.28515625" style="160" customWidth="1"/>
    <col min="2827" max="2827" width="10" style="160" customWidth="1"/>
    <col min="2828" max="2829" width="12.28515625" style="160" customWidth="1"/>
    <col min="2830" max="2830" width="14.140625" style="160" customWidth="1"/>
    <col min="2831" max="2831" width="15.140625" style="160" customWidth="1"/>
    <col min="2832" max="2832" width="11.42578125" style="160" customWidth="1"/>
    <col min="2833" max="2833" width="12.42578125" style="160" customWidth="1"/>
    <col min="2834" max="2834" width="9.85546875" style="160" customWidth="1"/>
    <col min="2835" max="2836" width="11.42578125" style="160" customWidth="1"/>
    <col min="2837" max="2837" width="13.85546875" style="160" customWidth="1"/>
    <col min="2838" max="2841" width="11.42578125" style="160"/>
    <col min="2842" max="2842" width="12" style="160" customWidth="1"/>
    <col min="2843" max="3072" width="11.42578125" style="160"/>
    <col min="3073" max="3073" width="11.42578125" style="160" bestFit="1" customWidth="1"/>
    <col min="3074" max="3074" width="34.42578125" style="160" customWidth="1"/>
    <col min="3075" max="3075" width="14.28515625" style="160" customWidth="1"/>
    <col min="3076" max="3076" width="15.7109375" style="160" customWidth="1"/>
    <col min="3077" max="3077" width="12.42578125" style="160" customWidth="1"/>
    <col min="3078" max="3078" width="14.140625" style="160" customWidth="1"/>
    <col min="3079" max="3079" width="12" style="160" customWidth="1"/>
    <col min="3080" max="3080" width="12.140625" style="160" customWidth="1"/>
    <col min="3081" max="3081" width="10.85546875" style="160" customWidth="1"/>
    <col min="3082" max="3082" width="14.28515625" style="160" customWidth="1"/>
    <col min="3083" max="3083" width="10" style="160" customWidth="1"/>
    <col min="3084" max="3085" width="12.28515625" style="160" customWidth="1"/>
    <col min="3086" max="3086" width="14.140625" style="160" customWidth="1"/>
    <col min="3087" max="3087" width="15.140625" style="160" customWidth="1"/>
    <col min="3088" max="3088" width="11.42578125" style="160" customWidth="1"/>
    <col min="3089" max="3089" width="12.42578125" style="160" customWidth="1"/>
    <col min="3090" max="3090" width="9.85546875" style="160" customWidth="1"/>
    <col min="3091" max="3092" width="11.42578125" style="160" customWidth="1"/>
    <col min="3093" max="3093" width="13.85546875" style="160" customWidth="1"/>
    <col min="3094" max="3097" width="11.42578125" style="160"/>
    <col min="3098" max="3098" width="12" style="160" customWidth="1"/>
    <col min="3099" max="3328" width="11.42578125" style="160"/>
    <col min="3329" max="3329" width="11.42578125" style="160" bestFit="1" customWidth="1"/>
    <col min="3330" max="3330" width="34.42578125" style="160" customWidth="1"/>
    <col min="3331" max="3331" width="14.28515625" style="160" customWidth="1"/>
    <col min="3332" max="3332" width="15.7109375" style="160" customWidth="1"/>
    <col min="3333" max="3333" width="12.42578125" style="160" customWidth="1"/>
    <col min="3334" max="3334" width="14.140625" style="160" customWidth="1"/>
    <col min="3335" max="3335" width="12" style="160" customWidth="1"/>
    <col min="3336" max="3336" width="12.140625" style="160" customWidth="1"/>
    <col min="3337" max="3337" width="10.85546875" style="160" customWidth="1"/>
    <col min="3338" max="3338" width="14.28515625" style="160" customWidth="1"/>
    <col min="3339" max="3339" width="10" style="160" customWidth="1"/>
    <col min="3340" max="3341" width="12.28515625" style="160" customWidth="1"/>
    <col min="3342" max="3342" width="14.140625" style="160" customWidth="1"/>
    <col min="3343" max="3343" width="15.140625" style="160" customWidth="1"/>
    <col min="3344" max="3344" width="11.42578125" style="160" customWidth="1"/>
    <col min="3345" max="3345" width="12.42578125" style="160" customWidth="1"/>
    <col min="3346" max="3346" width="9.85546875" style="160" customWidth="1"/>
    <col min="3347" max="3348" width="11.42578125" style="160" customWidth="1"/>
    <col min="3349" max="3349" width="13.85546875" style="160" customWidth="1"/>
    <col min="3350" max="3353" width="11.42578125" style="160"/>
    <col min="3354" max="3354" width="12" style="160" customWidth="1"/>
    <col min="3355" max="3584" width="11.42578125" style="160"/>
    <col min="3585" max="3585" width="11.42578125" style="160" bestFit="1" customWidth="1"/>
    <col min="3586" max="3586" width="34.42578125" style="160" customWidth="1"/>
    <col min="3587" max="3587" width="14.28515625" style="160" customWidth="1"/>
    <col min="3588" max="3588" width="15.7109375" style="160" customWidth="1"/>
    <col min="3589" max="3589" width="12.42578125" style="160" customWidth="1"/>
    <col min="3590" max="3590" width="14.140625" style="160" customWidth="1"/>
    <col min="3591" max="3591" width="12" style="160" customWidth="1"/>
    <col min="3592" max="3592" width="12.140625" style="160" customWidth="1"/>
    <col min="3593" max="3593" width="10.85546875" style="160" customWidth="1"/>
    <col min="3594" max="3594" width="14.28515625" style="160" customWidth="1"/>
    <col min="3595" max="3595" width="10" style="160" customWidth="1"/>
    <col min="3596" max="3597" width="12.28515625" style="160" customWidth="1"/>
    <col min="3598" max="3598" width="14.140625" style="160" customWidth="1"/>
    <col min="3599" max="3599" width="15.140625" style="160" customWidth="1"/>
    <col min="3600" max="3600" width="11.42578125" style="160" customWidth="1"/>
    <col min="3601" max="3601" width="12.42578125" style="160" customWidth="1"/>
    <col min="3602" max="3602" width="9.85546875" style="160" customWidth="1"/>
    <col min="3603" max="3604" width="11.42578125" style="160" customWidth="1"/>
    <col min="3605" max="3605" width="13.85546875" style="160" customWidth="1"/>
    <col min="3606" max="3609" width="11.42578125" style="160"/>
    <col min="3610" max="3610" width="12" style="160" customWidth="1"/>
    <col min="3611" max="3840" width="11.42578125" style="160"/>
    <col min="3841" max="3841" width="11.42578125" style="160" bestFit="1" customWidth="1"/>
    <col min="3842" max="3842" width="34.42578125" style="160" customWidth="1"/>
    <col min="3843" max="3843" width="14.28515625" style="160" customWidth="1"/>
    <col min="3844" max="3844" width="15.7109375" style="160" customWidth="1"/>
    <col min="3845" max="3845" width="12.42578125" style="160" customWidth="1"/>
    <col min="3846" max="3846" width="14.140625" style="160" customWidth="1"/>
    <col min="3847" max="3847" width="12" style="160" customWidth="1"/>
    <col min="3848" max="3848" width="12.140625" style="160" customWidth="1"/>
    <col min="3849" max="3849" width="10.85546875" style="160" customWidth="1"/>
    <col min="3850" max="3850" width="14.28515625" style="160" customWidth="1"/>
    <col min="3851" max="3851" width="10" style="160" customWidth="1"/>
    <col min="3852" max="3853" width="12.28515625" style="160" customWidth="1"/>
    <col min="3854" max="3854" width="14.140625" style="160" customWidth="1"/>
    <col min="3855" max="3855" width="15.140625" style="160" customWidth="1"/>
    <col min="3856" max="3856" width="11.42578125" style="160" customWidth="1"/>
    <col min="3857" max="3857" width="12.42578125" style="160" customWidth="1"/>
    <col min="3858" max="3858" width="9.85546875" style="160" customWidth="1"/>
    <col min="3859" max="3860" width="11.42578125" style="160" customWidth="1"/>
    <col min="3861" max="3861" width="13.85546875" style="160" customWidth="1"/>
    <col min="3862" max="3865" width="11.42578125" style="160"/>
    <col min="3866" max="3866" width="12" style="160" customWidth="1"/>
    <col min="3867" max="4096" width="11.42578125" style="160"/>
    <col min="4097" max="4097" width="11.42578125" style="160" bestFit="1" customWidth="1"/>
    <col min="4098" max="4098" width="34.42578125" style="160" customWidth="1"/>
    <col min="4099" max="4099" width="14.28515625" style="160" customWidth="1"/>
    <col min="4100" max="4100" width="15.7109375" style="160" customWidth="1"/>
    <col min="4101" max="4101" width="12.42578125" style="160" customWidth="1"/>
    <col min="4102" max="4102" width="14.140625" style="160" customWidth="1"/>
    <col min="4103" max="4103" width="12" style="160" customWidth="1"/>
    <col min="4104" max="4104" width="12.140625" style="160" customWidth="1"/>
    <col min="4105" max="4105" width="10.85546875" style="160" customWidth="1"/>
    <col min="4106" max="4106" width="14.28515625" style="160" customWidth="1"/>
    <col min="4107" max="4107" width="10" style="160" customWidth="1"/>
    <col min="4108" max="4109" width="12.28515625" style="160" customWidth="1"/>
    <col min="4110" max="4110" width="14.140625" style="160" customWidth="1"/>
    <col min="4111" max="4111" width="15.140625" style="160" customWidth="1"/>
    <col min="4112" max="4112" width="11.42578125" style="160" customWidth="1"/>
    <col min="4113" max="4113" width="12.42578125" style="160" customWidth="1"/>
    <col min="4114" max="4114" width="9.85546875" style="160" customWidth="1"/>
    <col min="4115" max="4116" width="11.42578125" style="160" customWidth="1"/>
    <col min="4117" max="4117" width="13.85546875" style="160" customWidth="1"/>
    <col min="4118" max="4121" width="11.42578125" style="160"/>
    <col min="4122" max="4122" width="12" style="160" customWidth="1"/>
    <col min="4123" max="4352" width="11.42578125" style="160"/>
    <col min="4353" max="4353" width="11.42578125" style="160" bestFit="1" customWidth="1"/>
    <col min="4354" max="4354" width="34.42578125" style="160" customWidth="1"/>
    <col min="4355" max="4355" width="14.28515625" style="160" customWidth="1"/>
    <col min="4356" max="4356" width="15.7109375" style="160" customWidth="1"/>
    <col min="4357" max="4357" width="12.42578125" style="160" customWidth="1"/>
    <col min="4358" max="4358" width="14.140625" style="160" customWidth="1"/>
    <col min="4359" max="4359" width="12" style="160" customWidth="1"/>
    <col min="4360" max="4360" width="12.140625" style="160" customWidth="1"/>
    <col min="4361" max="4361" width="10.85546875" style="160" customWidth="1"/>
    <col min="4362" max="4362" width="14.28515625" style="160" customWidth="1"/>
    <col min="4363" max="4363" width="10" style="160" customWidth="1"/>
    <col min="4364" max="4365" width="12.28515625" style="160" customWidth="1"/>
    <col min="4366" max="4366" width="14.140625" style="160" customWidth="1"/>
    <col min="4367" max="4367" width="15.140625" style="160" customWidth="1"/>
    <col min="4368" max="4368" width="11.42578125" style="160" customWidth="1"/>
    <col min="4369" max="4369" width="12.42578125" style="160" customWidth="1"/>
    <col min="4370" max="4370" width="9.85546875" style="160" customWidth="1"/>
    <col min="4371" max="4372" width="11.42578125" style="160" customWidth="1"/>
    <col min="4373" max="4373" width="13.85546875" style="160" customWidth="1"/>
    <col min="4374" max="4377" width="11.42578125" style="160"/>
    <col min="4378" max="4378" width="12" style="160" customWidth="1"/>
    <col min="4379" max="4608" width="11.42578125" style="160"/>
    <col min="4609" max="4609" width="11.42578125" style="160" bestFit="1" customWidth="1"/>
    <col min="4610" max="4610" width="34.42578125" style="160" customWidth="1"/>
    <col min="4611" max="4611" width="14.28515625" style="160" customWidth="1"/>
    <col min="4612" max="4612" width="15.7109375" style="160" customWidth="1"/>
    <col min="4613" max="4613" width="12.42578125" style="160" customWidth="1"/>
    <col min="4614" max="4614" width="14.140625" style="160" customWidth="1"/>
    <col min="4615" max="4615" width="12" style="160" customWidth="1"/>
    <col min="4616" max="4616" width="12.140625" style="160" customWidth="1"/>
    <col min="4617" max="4617" width="10.85546875" style="160" customWidth="1"/>
    <col min="4618" max="4618" width="14.28515625" style="160" customWidth="1"/>
    <col min="4619" max="4619" width="10" style="160" customWidth="1"/>
    <col min="4620" max="4621" width="12.28515625" style="160" customWidth="1"/>
    <col min="4622" max="4622" width="14.140625" style="160" customWidth="1"/>
    <col min="4623" max="4623" width="15.140625" style="160" customWidth="1"/>
    <col min="4624" max="4624" width="11.42578125" style="160" customWidth="1"/>
    <col min="4625" max="4625" width="12.42578125" style="160" customWidth="1"/>
    <col min="4626" max="4626" width="9.85546875" style="160" customWidth="1"/>
    <col min="4627" max="4628" width="11.42578125" style="160" customWidth="1"/>
    <col min="4629" max="4629" width="13.85546875" style="160" customWidth="1"/>
    <col min="4630" max="4633" width="11.42578125" style="160"/>
    <col min="4634" max="4634" width="12" style="160" customWidth="1"/>
    <col min="4635" max="4864" width="11.42578125" style="160"/>
    <col min="4865" max="4865" width="11.42578125" style="160" bestFit="1" customWidth="1"/>
    <col min="4866" max="4866" width="34.42578125" style="160" customWidth="1"/>
    <col min="4867" max="4867" width="14.28515625" style="160" customWidth="1"/>
    <col min="4868" max="4868" width="15.7109375" style="160" customWidth="1"/>
    <col min="4869" max="4869" width="12.42578125" style="160" customWidth="1"/>
    <col min="4870" max="4870" width="14.140625" style="160" customWidth="1"/>
    <col min="4871" max="4871" width="12" style="160" customWidth="1"/>
    <col min="4872" max="4872" width="12.140625" style="160" customWidth="1"/>
    <col min="4873" max="4873" width="10.85546875" style="160" customWidth="1"/>
    <col min="4874" max="4874" width="14.28515625" style="160" customWidth="1"/>
    <col min="4875" max="4875" width="10" style="160" customWidth="1"/>
    <col min="4876" max="4877" width="12.28515625" style="160" customWidth="1"/>
    <col min="4878" max="4878" width="14.140625" style="160" customWidth="1"/>
    <col min="4879" max="4879" width="15.140625" style="160" customWidth="1"/>
    <col min="4880" max="4880" width="11.42578125" style="160" customWidth="1"/>
    <col min="4881" max="4881" width="12.42578125" style="160" customWidth="1"/>
    <col min="4882" max="4882" width="9.85546875" style="160" customWidth="1"/>
    <col min="4883" max="4884" width="11.42578125" style="160" customWidth="1"/>
    <col min="4885" max="4885" width="13.85546875" style="160" customWidth="1"/>
    <col min="4886" max="4889" width="11.42578125" style="160"/>
    <col min="4890" max="4890" width="12" style="160" customWidth="1"/>
    <col min="4891" max="5120" width="11.42578125" style="160"/>
    <col min="5121" max="5121" width="11.42578125" style="160" bestFit="1" customWidth="1"/>
    <col min="5122" max="5122" width="34.42578125" style="160" customWidth="1"/>
    <col min="5123" max="5123" width="14.28515625" style="160" customWidth="1"/>
    <col min="5124" max="5124" width="15.7109375" style="160" customWidth="1"/>
    <col min="5125" max="5125" width="12.42578125" style="160" customWidth="1"/>
    <col min="5126" max="5126" width="14.140625" style="160" customWidth="1"/>
    <col min="5127" max="5127" width="12" style="160" customWidth="1"/>
    <col min="5128" max="5128" width="12.140625" style="160" customWidth="1"/>
    <col min="5129" max="5129" width="10.85546875" style="160" customWidth="1"/>
    <col min="5130" max="5130" width="14.28515625" style="160" customWidth="1"/>
    <col min="5131" max="5131" width="10" style="160" customWidth="1"/>
    <col min="5132" max="5133" width="12.28515625" style="160" customWidth="1"/>
    <col min="5134" max="5134" width="14.140625" style="160" customWidth="1"/>
    <col min="5135" max="5135" width="15.140625" style="160" customWidth="1"/>
    <col min="5136" max="5136" width="11.42578125" style="160" customWidth="1"/>
    <col min="5137" max="5137" width="12.42578125" style="160" customWidth="1"/>
    <col min="5138" max="5138" width="9.85546875" style="160" customWidth="1"/>
    <col min="5139" max="5140" width="11.42578125" style="160" customWidth="1"/>
    <col min="5141" max="5141" width="13.85546875" style="160" customWidth="1"/>
    <col min="5142" max="5145" width="11.42578125" style="160"/>
    <col min="5146" max="5146" width="12" style="160" customWidth="1"/>
    <col min="5147" max="5376" width="11.42578125" style="160"/>
    <col min="5377" max="5377" width="11.42578125" style="160" bestFit="1" customWidth="1"/>
    <col min="5378" max="5378" width="34.42578125" style="160" customWidth="1"/>
    <col min="5379" max="5379" width="14.28515625" style="160" customWidth="1"/>
    <col min="5380" max="5380" width="15.7109375" style="160" customWidth="1"/>
    <col min="5381" max="5381" width="12.42578125" style="160" customWidth="1"/>
    <col min="5382" max="5382" width="14.140625" style="160" customWidth="1"/>
    <col min="5383" max="5383" width="12" style="160" customWidth="1"/>
    <col min="5384" max="5384" width="12.140625" style="160" customWidth="1"/>
    <col min="5385" max="5385" width="10.85546875" style="160" customWidth="1"/>
    <col min="5386" max="5386" width="14.28515625" style="160" customWidth="1"/>
    <col min="5387" max="5387" width="10" style="160" customWidth="1"/>
    <col min="5388" max="5389" width="12.28515625" style="160" customWidth="1"/>
    <col min="5390" max="5390" width="14.140625" style="160" customWidth="1"/>
    <col min="5391" max="5391" width="15.140625" style="160" customWidth="1"/>
    <col min="5392" max="5392" width="11.42578125" style="160" customWidth="1"/>
    <col min="5393" max="5393" width="12.42578125" style="160" customWidth="1"/>
    <col min="5394" max="5394" width="9.85546875" style="160" customWidth="1"/>
    <col min="5395" max="5396" width="11.42578125" style="160" customWidth="1"/>
    <col min="5397" max="5397" width="13.85546875" style="160" customWidth="1"/>
    <col min="5398" max="5401" width="11.42578125" style="160"/>
    <col min="5402" max="5402" width="12" style="160" customWidth="1"/>
    <col min="5403" max="5632" width="11.42578125" style="160"/>
    <col min="5633" max="5633" width="11.42578125" style="160" bestFit="1" customWidth="1"/>
    <col min="5634" max="5634" width="34.42578125" style="160" customWidth="1"/>
    <col min="5635" max="5635" width="14.28515625" style="160" customWidth="1"/>
    <col min="5636" max="5636" width="15.7109375" style="160" customWidth="1"/>
    <col min="5637" max="5637" width="12.42578125" style="160" customWidth="1"/>
    <col min="5638" max="5638" width="14.140625" style="160" customWidth="1"/>
    <col min="5639" max="5639" width="12" style="160" customWidth="1"/>
    <col min="5640" max="5640" width="12.140625" style="160" customWidth="1"/>
    <col min="5641" max="5641" width="10.85546875" style="160" customWidth="1"/>
    <col min="5642" max="5642" width="14.28515625" style="160" customWidth="1"/>
    <col min="5643" max="5643" width="10" style="160" customWidth="1"/>
    <col min="5644" max="5645" width="12.28515625" style="160" customWidth="1"/>
    <col min="5646" max="5646" width="14.140625" style="160" customWidth="1"/>
    <col min="5647" max="5647" width="15.140625" style="160" customWidth="1"/>
    <col min="5648" max="5648" width="11.42578125" style="160" customWidth="1"/>
    <col min="5649" max="5649" width="12.42578125" style="160" customWidth="1"/>
    <col min="5650" max="5650" width="9.85546875" style="160" customWidth="1"/>
    <col min="5651" max="5652" width="11.42578125" style="160" customWidth="1"/>
    <col min="5653" max="5653" width="13.85546875" style="160" customWidth="1"/>
    <col min="5654" max="5657" width="11.42578125" style="160"/>
    <col min="5658" max="5658" width="12" style="160" customWidth="1"/>
    <col min="5659" max="5888" width="11.42578125" style="160"/>
    <col min="5889" max="5889" width="11.42578125" style="160" bestFit="1" customWidth="1"/>
    <col min="5890" max="5890" width="34.42578125" style="160" customWidth="1"/>
    <col min="5891" max="5891" width="14.28515625" style="160" customWidth="1"/>
    <col min="5892" max="5892" width="15.7109375" style="160" customWidth="1"/>
    <col min="5893" max="5893" width="12.42578125" style="160" customWidth="1"/>
    <col min="5894" max="5894" width="14.140625" style="160" customWidth="1"/>
    <col min="5895" max="5895" width="12" style="160" customWidth="1"/>
    <col min="5896" max="5896" width="12.140625" style="160" customWidth="1"/>
    <col min="5897" max="5897" width="10.85546875" style="160" customWidth="1"/>
    <col min="5898" max="5898" width="14.28515625" style="160" customWidth="1"/>
    <col min="5899" max="5899" width="10" style="160" customWidth="1"/>
    <col min="5900" max="5901" width="12.28515625" style="160" customWidth="1"/>
    <col min="5902" max="5902" width="14.140625" style="160" customWidth="1"/>
    <col min="5903" max="5903" width="15.140625" style="160" customWidth="1"/>
    <col min="5904" max="5904" width="11.42578125" style="160" customWidth="1"/>
    <col min="5905" max="5905" width="12.42578125" style="160" customWidth="1"/>
    <col min="5906" max="5906" width="9.85546875" style="160" customWidth="1"/>
    <col min="5907" max="5908" width="11.42578125" style="160" customWidth="1"/>
    <col min="5909" max="5909" width="13.85546875" style="160" customWidth="1"/>
    <col min="5910" max="5913" width="11.42578125" style="160"/>
    <col min="5914" max="5914" width="12" style="160" customWidth="1"/>
    <col min="5915" max="6144" width="11.42578125" style="160"/>
    <col min="6145" max="6145" width="11.42578125" style="160" bestFit="1" customWidth="1"/>
    <col min="6146" max="6146" width="34.42578125" style="160" customWidth="1"/>
    <col min="6147" max="6147" width="14.28515625" style="160" customWidth="1"/>
    <col min="6148" max="6148" width="15.7109375" style="160" customWidth="1"/>
    <col min="6149" max="6149" width="12.42578125" style="160" customWidth="1"/>
    <col min="6150" max="6150" width="14.140625" style="160" customWidth="1"/>
    <col min="6151" max="6151" width="12" style="160" customWidth="1"/>
    <col min="6152" max="6152" width="12.140625" style="160" customWidth="1"/>
    <col min="6153" max="6153" width="10.85546875" style="160" customWidth="1"/>
    <col min="6154" max="6154" width="14.28515625" style="160" customWidth="1"/>
    <col min="6155" max="6155" width="10" style="160" customWidth="1"/>
    <col min="6156" max="6157" width="12.28515625" style="160" customWidth="1"/>
    <col min="6158" max="6158" width="14.140625" style="160" customWidth="1"/>
    <col min="6159" max="6159" width="15.140625" style="160" customWidth="1"/>
    <col min="6160" max="6160" width="11.42578125" style="160" customWidth="1"/>
    <col min="6161" max="6161" width="12.42578125" style="160" customWidth="1"/>
    <col min="6162" max="6162" width="9.85546875" style="160" customWidth="1"/>
    <col min="6163" max="6164" width="11.42578125" style="160" customWidth="1"/>
    <col min="6165" max="6165" width="13.85546875" style="160" customWidth="1"/>
    <col min="6166" max="6169" width="11.42578125" style="160"/>
    <col min="6170" max="6170" width="12" style="160" customWidth="1"/>
    <col min="6171" max="6400" width="11.42578125" style="160"/>
    <col min="6401" max="6401" width="11.42578125" style="160" bestFit="1" customWidth="1"/>
    <col min="6402" max="6402" width="34.42578125" style="160" customWidth="1"/>
    <col min="6403" max="6403" width="14.28515625" style="160" customWidth="1"/>
    <col min="6404" max="6404" width="15.7109375" style="160" customWidth="1"/>
    <col min="6405" max="6405" width="12.42578125" style="160" customWidth="1"/>
    <col min="6406" max="6406" width="14.140625" style="160" customWidth="1"/>
    <col min="6407" max="6407" width="12" style="160" customWidth="1"/>
    <col min="6408" max="6408" width="12.140625" style="160" customWidth="1"/>
    <col min="6409" max="6409" width="10.85546875" style="160" customWidth="1"/>
    <col min="6410" max="6410" width="14.28515625" style="160" customWidth="1"/>
    <col min="6411" max="6411" width="10" style="160" customWidth="1"/>
    <col min="6412" max="6413" width="12.28515625" style="160" customWidth="1"/>
    <col min="6414" max="6414" width="14.140625" style="160" customWidth="1"/>
    <col min="6415" max="6415" width="15.140625" style="160" customWidth="1"/>
    <col min="6416" max="6416" width="11.42578125" style="160" customWidth="1"/>
    <col min="6417" max="6417" width="12.42578125" style="160" customWidth="1"/>
    <col min="6418" max="6418" width="9.85546875" style="160" customWidth="1"/>
    <col min="6419" max="6420" width="11.42578125" style="160" customWidth="1"/>
    <col min="6421" max="6421" width="13.85546875" style="160" customWidth="1"/>
    <col min="6422" max="6425" width="11.42578125" style="160"/>
    <col min="6426" max="6426" width="12" style="160" customWidth="1"/>
    <col min="6427" max="6656" width="11.42578125" style="160"/>
    <col min="6657" max="6657" width="11.42578125" style="160" bestFit="1" customWidth="1"/>
    <col min="6658" max="6658" width="34.42578125" style="160" customWidth="1"/>
    <col min="6659" max="6659" width="14.28515625" style="160" customWidth="1"/>
    <col min="6660" max="6660" width="15.7109375" style="160" customWidth="1"/>
    <col min="6661" max="6661" width="12.42578125" style="160" customWidth="1"/>
    <col min="6662" max="6662" width="14.140625" style="160" customWidth="1"/>
    <col min="6663" max="6663" width="12" style="160" customWidth="1"/>
    <col min="6664" max="6664" width="12.140625" style="160" customWidth="1"/>
    <col min="6665" max="6665" width="10.85546875" style="160" customWidth="1"/>
    <col min="6666" max="6666" width="14.28515625" style="160" customWidth="1"/>
    <col min="6667" max="6667" width="10" style="160" customWidth="1"/>
    <col min="6668" max="6669" width="12.28515625" style="160" customWidth="1"/>
    <col min="6670" max="6670" width="14.140625" style="160" customWidth="1"/>
    <col min="6671" max="6671" width="15.140625" style="160" customWidth="1"/>
    <col min="6672" max="6672" width="11.42578125" style="160" customWidth="1"/>
    <col min="6673" max="6673" width="12.42578125" style="160" customWidth="1"/>
    <col min="6674" max="6674" width="9.85546875" style="160" customWidth="1"/>
    <col min="6675" max="6676" width="11.42578125" style="160" customWidth="1"/>
    <col min="6677" max="6677" width="13.85546875" style="160" customWidth="1"/>
    <col min="6678" max="6681" width="11.42578125" style="160"/>
    <col min="6682" max="6682" width="12" style="160" customWidth="1"/>
    <col min="6683" max="6912" width="11.42578125" style="160"/>
    <col min="6913" max="6913" width="11.42578125" style="160" bestFit="1" customWidth="1"/>
    <col min="6914" max="6914" width="34.42578125" style="160" customWidth="1"/>
    <col min="6915" max="6915" width="14.28515625" style="160" customWidth="1"/>
    <col min="6916" max="6916" width="15.7109375" style="160" customWidth="1"/>
    <col min="6917" max="6917" width="12.42578125" style="160" customWidth="1"/>
    <col min="6918" max="6918" width="14.140625" style="160" customWidth="1"/>
    <col min="6919" max="6919" width="12" style="160" customWidth="1"/>
    <col min="6920" max="6920" width="12.140625" style="160" customWidth="1"/>
    <col min="6921" max="6921" width="10.85546875" style="160" customWidth="1"/>
    <col min="6922" max="6922" width="14.28515625" style="160" customWidth="1"/>
    <col min="6923" max="6923" width="10" style="160" customWidth="1"/>
    <col min="6924" max="6925" width="12.28515625" style="160" customWidth="1"/>
    <col min="6926" max="6926" width="14.140625" style="160" customWidth="1"/>
    <col min="6927" max="6927" width="15.140625" style="160" customWidth="1"/>
    <col min="6928" max="6928" width="11.42578125" style="160" customWidth="1"/>
    <col min="6929" max="6929" width="12.42578125" style="160" customWidth="1"/>
    <col min="6930" max="6930" width="9.85546875" style="160" customWidth="1"/>
    <col min="6931" max="6932" width="11.42578125" style="160" customWidth="1"/>
    <col min="6933" max="6933" width="13.85546875" style="160" customWidth="1"/>
    <col min="6934" max="6937" width="11.42578125" style="160"/>
    <col min="6938" max="6938" width="12" style="160" customWidth="1"/>
    <col min="6939" max="7168" width="11.42578125" style="160"/>
    <col min="7169" max="7169" width="11.42578125" style="160" bestFit="1" customWidth="1"/>
    <col min="7170" max="7170" width="34.42578125" style="160" customWidth="1"/>
    <col min="7171" max="7171" width="14.28515625" style="160" customWidth="1"/>
    <col min="7172" max="7172" width="15.7109375" style="160" customWidth="1"/>
    <col min="7173" max="7173" width="12.42578125" style="160" customWidth="1"/>
    <col min="7174" max="7174" width="14.140625" style="160" customWidth="1"/>
    <col min="7175" max="7175" width="12" style="160" customWidth="1"/>
    <col min="7176" max="7176" width="12.140625" style="160" customWidth="1"/>
    <col min="7177" max="7177" width="10.85546875" style="160" customWidth="1"/>
    <col min="7178" max="7178" width="14.28515625" style="160" customWidth="1"/>
    <col min="7179" max="7179" width="10" style="160" customWidth="1"/>
    <col min="7180" max="7181" width="12.28515625" style="160" customWidth="1"/>
    <col min="7182" max="7182" width="14.140625" style="160" customWidth="1"/>
    <col min="7183" max="7183" width="15.140625" style="160" customWidth="1"/>
    <col min="7184" max="7184" width="11.42578125" style="160" customWidth="1"/>
    <col min="7185" max="7185" width="12.42578125" style="160" customWidth="1"/>
    <col min="7186" max="7186" width="9.85546875" style="160" customWidth="1"/>
    <col min="7187" max="7188" width="11.42578125" style="160" customWidth="1"/>
    <col min="7189" max="7189" width="13.85546875" style="160" customWidth="1"/>
    <col min="7190" max="7193" width="11.42578125" style="160"/>
    <col min="7194" max="7194" width="12" style="160" customWidth="1"/>
    <col min="7195" max="7424" width="11.42578125" style="160"/>
    <col min="7425" max="7425" width="11.42578125" style="160" bestFit="1" customWidth="1"/>
    <col min="7426" max="7426" width="34.42578125" style="160" customWidth="1"/>
    <col min="7427" max="7427" width="14.28515625" style="160" customWidth="1"/>
    <col min="7428" max="7428" width="15.7109375" style="160" customWidth="1"/>
    <col min="7429" max="7429" width="12.42578125" style="160" customWidth="1"/>
    <col min="7430" max="7430" width="14.140625" style="160" customWidth="1"/>
    <col min="7431" max="7431" width="12" style="160" customWidth="1"/>
    <col min="7432" max="7432" width="12.140625" style="160" customWidth="1"/>
    <col min="7433" max="7433" width="10.85546875" style="160" customWidth="1"/>
    <col min="7434" max="7434" width="14.28515625" style="160" customWidth="1"/>
    <col min="7435" max="7435" width="10" style="160" customWidth="1"/>
    <col min="7436" max="7437" width="12.28515625" style="160" customWidth="1"/>
    <col min="7438" max="7438" width="14.140625" style="160" customWidth="1"/>
    <col min="7439" max="7439" width="15.140625" style="160" customWidth="1"/>
    <col min="7440" max="7440" width="11.42578125" style="160" customWidth="1"/>
    <col min="7441" max="7441" width="12.42578125" style="160" customWidth="1"/>
    <col min="7442" max="7442" width="9.85546875" style="160" customWidth="1"/>
    <col min="7443" max="7444" width="11.42578125" style="160" customWidth="1"/>
    <col min="7445" max="7445" width="13.85546875" style="160" customWidth="1"/>
    <col min="7446" max="7449" width="11.42578125" style="160"/>
    <col min="7450" max="7450" width="12" style="160" customWidth="1"/>
    <col min="7451" max="7680" width="11.42578125" style="160"/>
    <col min="7681" max="7681" width="11.42578125" style="160" bestFit="1" customWidth="1"/>
    <col min="7682" max="7682" width="34.42578125" style="160" customWidth="1"/>
    <col min="7683" max="7683" width="14.28515625" style="160" customWidth="1"/>
    <col min="7684" max="7684" width="15.7109375" style="160" customWidth="1"/>
    <col min="7685" max="7685" width="12.42578125" style="160" customWidth="1"/>
    <col min="7686" max="7686" width="14.140625" style="160" customWidth="1"/>
    <col min="7687" max="7687" width="12" style="160" customWidth="1"/>
    <col min="7688" max="7688" width="12.140625" style="160" customWidth="1"/>
    <col min="7689" max="7689" width="10.85546875" style="160" customWidth="1"/>
    <col min="7690" max="7690" width="14.28515625" style="160" customWidth="1"/>
    <col min="7691" max="7691" width="10" style="160" customWidth="1"/>
    <col min="7692" max="7693" width="12.28515625" style="160" customWidth="1"/>
    <col min="7694" max="7694" width="14.140625" style="160" customWidth="1"/>
    <col min="7695" max="7695" width="15.140625" style="160" customWidth="1"/>
    <col min="7696" max="7696" width="11.42578125" style="160" customWidth="1"/>
    <col min="7697" max="7697" width="12.42578125" style="160" customWidth="1"/>
    <col min="7698" max="7698" width="9.85546875" style="160" customWidth="1"/>
    <col min="7699" max="7700" width="11.42578125" style="160" customWidth="1"/>
    <col min="7701" max="7701" width="13.85546875" style="160" customWidth="1"/>
    <col min="7702" max="7705" width="11.42578125" style="160"/>
    <col min="7706" max="7706" width="12" style="160" customWidth="1"/>
    <col min="7707" max="7936" width="11.42578125" style="160"/>
    <col min="7937" max="7937" width="11.42578125" style="160" bestFit="1" customWidth="1"/>
    <col min="7938" max="7938" width="34.42578125" style="160" customWidth="1"/>
    <col min="7939" max="7939" width="14.28515625" style="160" customWidth="1"/>
    <col min="7940" max="7940" width="15.7109375" style="160" customWidth="1"/>
    <col min="7941" max="7941" width="12.42578125" style="160" customWidth="1"/>
    <col min="7942" max="7942" width="14.140625" style="160" customWidth="1"/>
    <col min="7943" max="7943" width="12" style="160" customWidth="1"/>
    <col min="7944" max="7944" width="12.140625" style="160" customWidth="1"/>
    <col min="7945" max="7945" width="10.85546875" style="160" customWidth="1"/>
    <col min="7946" max="7946" width="14.28515625" style="160" customWidth="1"/>
    <col min="7947" max="7947" width="10" style="160" customWidth="1"/>
    <col min="7948" max="7949" width="12.28515625" style="160" customWidth="1"/>
    <col min="7950" max="7950" width="14.140625" style="160" customWidth="1"/>
    <col min="7951" max="7951" width="15.140625" style="160" customWidth="1"/>
    <col min="7952" max="7952" width="11.42578125" style="160" customWidth="1"/>
    <col min="7953" max="7953" width="12.42578125" style="160" customWidth="1"/>
    <col min="7954" max="7954" width="9.85546875" style="160" customWidth="1"/>
    <col min="7955" max="7956" width="11.42578125" style="160" customWidth="1"/>
    <col min="7957" max="7957" width="13.85546875" style="160" customWidth="1"/>
    <col min="7958" max="7961" width="11.42578125" style="160"/>
    <col min="7962" max="7962" width="12" style="160" customWidth="1"/>
    <col min="7963" max="8192" width="11.42578125" style="160"/>
    <col min="8193" max="8193" width="11.42578125" style="160" bestFit="1" customWidth="1"/>
    <col min="8194" max="8194" width="34.42578125" style="160" customWidth="1"/>
    <col min="8195" max="8195" width="14.28515625" style="160" customWidth="1"/>
    <col min="8196" max="8196" width="15.7109375" style="160" customWidth="1"/>
    <col min="8197" max="8197" width="12.42578125" style="160" customWidth="1"/>
    <col min="8198" max="8198" width="14.140625" style="160" customWidth="1"/>
    <col min="8199" max="8199" width="12" style="160" customWidth="1"/>
    <col min="8200" max="8200" width="12.140625" style="160" customWidth="1"/>
    <col min="8201" max="8201" width="10.85546875" style="160" customWidth="1"/>
    <col min="8202" max="8202" width="14.28515625" style="160" customWidth="1"/>
    <col min="8203" max="8203" width="10" style="160" customWidth="1"/>
    <col min="8204" max="8205" width="12.28515625" style="160" customWidth="1"/>
    <col min="8206" max="8206" width="14.140625" style="160" customWidth="1"/>
    <col min="8207" max="8207" width="15.140625" style="160" customWidth="1"/>
    <col min="8208" max="8208" width="11.42578125" style="160" customWidth="1"/>
    <col min="8209" max="8209" width="12.42578125" style="160" customWidth="1"/>
    <col min="8210" max="8210" width="9.85546875" style="160" customWidth="1"/>
    <col min="8211" max="8212" width="11.42578125" style="160" customWidth="1"/>
    <col min="8213" max="8213" width="13.85546875" style="160" customWidth="1"/>
    <col min="8214" max="8217" width="11.42578125" style="160"/>
    <col min="8218" max="8218" width="12" style="160" customWidth="1"/>
    <col min="8219" max="8448" width="11.42578125" style="160"/>
    <col min="8449" max="8449" width="11.42578125" style="160" bestFit="1" customWidth="1"/>
    <col min="8450" max="8450" width="34.42578125" style="160" customWidth="1"/>
    <col min="8451" max="8451" width="14.28515625" style="160" customWidth="1"/>
    <col min="8452" max="8452" width="15.7109375" style="160" customWidth="1"/>
    <col min="8453" max="8453" width="12.42578125" style="160" customWidth="1"/>
    <col min="8454" max="8454" width="14.140625" style="160" customWidth="1"/>
    <col min="8455" max="8455" width="12" style="160" customWidth="1"/>
    <col min="8456" max="8456" width="12.140625" style="160" customWidth="1"/>
    <col min="8457" max="8457" width="10.85546875" style="160" customWidth="1"/>
    <col min="8458" max="8458" width="14.28515625" style="160" customWidth="1"/>
    <col min="8459" max="8459" width="10" style="160" customWidth="1"/>
    <col min="8460" max="8461" width="12.28515625" style="160" customWidth="1"/>
    <col min="8462" max="8462" width="14.140625" style="160" customWidth="1"/>
    <col min="8463" max="8463" width="15.140625" style="160" customWidth="1"/>
    <col min="8464" max="8464" width="11.42578125" style="160" customWidth="1"/>
    <col min="8465" max="8465" width="12.42578125" style="160" customWidth="1"/>
    <col min="8466" max="8466" width="9.85546875" style="160" customWidth="1"/>
    <col min="8467" max="8468" width="11.42578125" style="160" customWidth="1"/>
    <col min="8469" max="8469" width="13.85546875" style="160" customWidth="1"/>
    <col min="8470" max="8473" width="11.42578125" style="160"/>
    <col min="8474" max="8474" width="12" style="160" customWidth="1"/>
    <col min="8475" max="8704" width="11.42578125" style="160"/>
    <col min="8705" max="8705" width="11.42578125" style="160" bestFit="1" customWidth="1"/>
    <col min="8706" max="8706" width="34.42578125" style="160" customWidth="1"/>
    <col min="8707" max="8707" width="14.28515625" style="160" customWidth="1"/>
    <col min="8708" max="8708" width="15.7109375" style="160" customWidth="1"/>
    <col min="8709" max="8709" width="12.42578125" style="160" customWidth="1"/>
    <col min="8710" max="8710" width="14.140625" style="160" customWidth="1"/>
    <col min="8711" max="8711" width="12" style="160" customWidth="1"/>
    <col min="8712" max="8712" width="12.140625" style="160" customWidth="1"/>
    <col min="8713" max="8713" width="10.85546875" style="160" customWidth="1"/>
    <col min="8714" max="8714" width="14.28515625" style="160" customWidth="1"/>
    <col min="8715" max="8715" width="10" style="160" customWidth="1"/>
    <col min="8716" max="8717" width="12.28515625" style="160" customWidth="1"/>
    <col min="8718" max="8718" width="14.140625" style="160" customWidth="1"/>
    <col min="8719" max="8719" width="15.140625" style="160" customWidth="1"/>
    <col min="8720" max="8720" width="11.42578125" style="160" customWidth="1"/>
    <col min="8721" max="8721" width="12.42578125" style="160" customWidth="1"/>
    <col min="8722" max="8722" width="9.85546875" style="160" customWidth="1"/>
    <col min="8723" max="8724" width="11.42578125" style="160" customWidth="1"/>
    <col min="8725" max="8725" width="13.85546875" style="160" customWidth="1"/>
    <col min="8726" max="8729" width="11.42578125" style="160"/>
    <col min="8730" max="8730" width="12" style="160" customWidth="1"/>
    <col min="8731" max="8960" width="11.42578125" style="160"/>
    <col min="8961" max="8961" width="11.42578125" style="160" bestFit="1" customWidth="1"/>
    <col min="8962" max="8962" width="34.42578125" style="160" customWidth="1"/>
    <col min="8963" max="8963" width="14.28515625" style="160" customWidth="1"/>
    <col min="8964" max="8964" width="15.7109375" style="160" customWidth="1"/>
    <col min="8965" max="8965" width="12.42578125" style="160" customWidth="1"/>
    <col min="8966" max="8966" width="14.140625" style="160" customWidth="1"/>
    <col min="8967" max="8967" width="12" style="160" customWidth="1"/>
    <col min="8968" max="8968" width="12.140625" style="160" customWidth="1"/>
    <col min="8969" max="8969" width="10.85546875" style="160" customWidth="1"/>
    <col min="8970" max="8970" width="14.28515625" style="160" customWidth="1"/>
    <col min="8971" max="8971" width="10" style="160" customWidth="1"/>
    <col min="8972" max="8973" width="12.28515625" style="160" customWidth="1"/>
    <col min="8974" max="8974" width="14.140625" style="160" customWidth="1"/>
    <col min="8975" max="8975" width="15.140625" style="160" customWidth="1"/>
    <col min="8976" max="8976" width="11.42578125" style="160" customWidth="1"/>
    <col min="8977" max="8977" width="12.42578125" style="160" customWidth="1"/>
    <col min="8978" max="8978" width="9.85546875" style="160" customWidth="1"/>
    <col min="8979" max="8980" width="11.42578125" style="160" customWidth="1"/>
    <col min="8981" max="8981" width="13.85546875" style="160" customWidth="1"/>
    <col min="8982" max="8985" width="11.42578125" style="160"/>
    <col min="8986" max="8986" width="12" style="160" customWidth="1"/>
    <col min="8987" max="9216" width="11.42578125" style="160"/>
    <col min="9217" max="9217" width="11.42578125" style="160" bestFit="1" customWidth="1"/>
    <col min="9218" max="9218" width="34.42578125" style="160" customWidth="1"/>
    <col min="9219" max="9219" width="14.28515625" style="160" customWidth="1"/>
    <col min="9220" max="9220" width="15.7109375" style="160" customWidth="1"/>
    <col min="9221" max="9221" width="12.42578125" style="160" customWidth="1"/>
    <col min="9222" max="9222" width="14.140625" style="160" customWidth="1"/>
    <col min="9223" max="9223" width="12" style="160" customWidth="1"/>
    <col min="9224" max="9224" width="12.140625" style="160" customWidth="1"/>
    <col min="9225" max="9225" width="10.85546875" style="160" customWidth="1"/>
    <col min="9226" max="9226" width="14.28515625" style="160" customWidth="1"/>
    <col min="9227" max="9227" width="10" style="160" customWidth="1"/>
    <col min="9228" max="9229" width="12.28515625" style="160" customWidth="1"/>
    <col min="9230" max="9230" width="14.140625" style="160" customWidth="1"/>
    <col min="9231" max="9231" width="15.140625" style="160" customWidth="1"/>
    <col min="9232" max="9232" width="11.42578125" style="160" customWidth="1"/>
    <col min="9233" max="9233" width="12.42578125" style="160" customWidth="1"/>
    <col min="9234" max="9234" width="9.85546875" style="160" customWidth="1"/>
    <col min="9235" max="9236" width="11.42578125" style="160" customWidth="1"/>
    <col min="9237" max="9237" width="13.85546875" style="160" customWidth="1"/>
    <col min="9238" max="9241" width="11.42578125" style="160"/>
    <col min="9242" max="9242" width="12" style="160" customWidth="1"/>
    <col min="9243" max="9472" width="11.42578125" style="160"/>
    <col min="9473" max="9473" width="11.42578125" style="160" bestFit="1" customWidth="1"/>
    <col min="9474" max="9474" width="34.42578125" style="160" customWidth="1"/>
    <col min="9475" max="9475" width="14.28515625" style="160" customWidth="1"/>
    <col min="9476" max="9476" width="15.7109375" style="160" customWidth="1"/>
    <col min="9477" max="9477" width="12.42578125" style="160" customWidth="1"/>
    <col min="9478" max="9478" width="14.140625" style="160" customWidth="1"/>
    <col min="9479" max="9479" width="12" style="160" customWidth="1"/>
    <col min="9480" max="9480" width="12.140625" style="160" customWidth="1"/>
    <col min="9481" max="9481" width="10.85546875" style="160" customWidth="1"/>
    <col min="9482" max="9482" width="14.28515625" style="160" customWidth="1"/>
    <col min="9483" max="9483" width="10" style="160" customWidth="1"/>
    <col min="9484" max="9485" width="12.28515625" style="160" customWidth="1"/>
    <col min="9486" max="9486" width="14.140625" style="160" customWidth="1"/>
    <col min="9487" max="9487" width="15.140625" style="160" customWidth="1"/>
    <col min="9488" max="9488" width="11.42578125" style="160" customWidth="1"/>
    <col min="9489" max="9489" width="12.42578125" style="160" customWidth="1"/>
    <col min="9490" max="9490" width="9.85546875" style="160" customWidth="1"/>
    <col min="9491" max="9492" width="11.42578125" style="160" customWidth="1"/>
    <col min="9493" max="9493" width="13.85546875" style="160" customWidth="1"/>
    <col min="9494" max="9497" width="11.42578125" style="160"/>
    <col min="9498" max="9498" width="12" style="160" customWidth="1"/>
    <col min="9499" max="9728" width="11.42578125" style="160"/>
    <col min="9729" max="9729" width="11.42578125" style="160" bestFit="1" customWidth="1"/>
    <col min="9730" max="9730" width="34.42578125" style="160" customWidth="1"/>
    <col min="9731" max="9731" width="14.28515625" style="160" customWidth="1"/>
    <col min="9732" max="9732" width="15.7109375" style="160" customWidth="1"/>
    <col min="9733" max="9733" width="12.42578125" style="160" customWidth="1"/>
    <col min="9734" max="9734" width="14.140625" style="160" customWidth="1"/>
    <col min="9735" max="9735" width="12" style="160" customWidth="1"/>
    <col min="9736" max="9736" width="12.140625" style="160" customWidth="1"/>
    <col min="9737" max="9737" width="10.85546875" style="160" customWidth="1"/>
    <col min="9738" max="9738" width="14.28515625" style="160" customWidth="1"/>
    <col min="9739" max="9739" width="10" style="160" customWidth="1"/>
    <col min="9740" max="9741" width="12.28515625" style="160" customWidth="1"/>
    <col min="9742" max="9742" width="14.140625" style="160" customWidth="1"/>
    <col min="9743" max="9743" width="15.140625" style="160" customWidth="1"/>
    <col min="9744" max="9744" width="11.42578125" style="160" customWidth="1"/>
    <col min="9745" max="9745" width="12.42578125" style="160" customWidth="1"/>
    <col min="9746" max="9746" width="9.85546875" style="160" customWidth="1"/>
    <col min="9747" max="9748" width="11.42578125" style="160" customWidth="1"/>
    <col min="9749" max="9749" width="13.85546875" style="160" customWidth="1"/>
    <col min="9750" max="9753" width="11.42578125" style="160"/>
    <col min="9754" max="9754" width="12" style="160" customWidth="1"/>
    <col min="9755" max="9984" width="11.42578125" style="160"/>
    <col min="9985" max="9985" width="11.42578125" style="160" bestFit="1" customWidth="1"/>
    <col min="9986" max="9986" width="34.42578125" style="160" customWidth="1"/>
    <col min="9987" max="9987" width="14.28515625" style="160" customWidth="1"/>
    <col min="9988" max="9988" width="15.7109375" style="160" customWidth="1"/>
    <col min="9989" max="9989" width="12.42578125" style="160" customWidth="1"/>
    <col min="9990" max="9990" width="14.140625" style="160" customWidth="1"/>
    <col min="9991" max="9991" width="12" style="160" customWidth="1"/>
    <col min="9992" max="9992" width="12.140625" style="160" customWidth="1"/>
    <col min="9993" max="9993" width="10.85546875" style="160" customWidth="1"/>
    <col min="9994" max="9994" width="14.28515625" style="160" customWidth="1"/>
    <col min="9995" max="9995" width="10" style="160" customWidth="1"/>
    <col min="9996" max="9997" width="12.28515625" style="160" customWidth="1"/>
    <col min="9998" max="9998" width="14.140625" style="160" customWidth="1"/>
    <col min="9999" max="9999" width="15.140625" style="160" customWidth="1"/>
    <col min="10000" max="10000" width="11.42578125" style="160" customWidth="1"/>
    <col min="10001" max="10001" width="12.42578125" style="160" customWidth="1"/>
    <col min="10002" max="10002" width="9.85546875" style="160" customWidth="1"/>
    <col min="10003" max="10004" width="11.42578125" style="160" customWidth="1"/>
    <col min="10005" max="10005" width="13.85546875" style="160" customWidth="1"/>
    <col min="10006" max="10009" width="11.42578125" style="160"/>
    <col min="10010" max="10010" width="12" style="160" customWidth="1"/>
    <col min="10011" max="10240" width="11.42578125" style="160"/>
    <col min="10241" max="10241" width="11.42578125" style="160" bestFit="1" customWidth="1"/>
    <col min="10242" max="10242" width="34.42578125" style="160" customWidth="1"/>
    <col min="10243" max="10243" width="14.28515625" style="160" customWidth="1"/>
    <col min="10244" max="10244" width="15.7109375" style="160" customWidth="1"/>
    <col min="10245" max="10245" width="12.42578125" style="160" customWidth="1"/>
    <col min="10246" max="10246" width="14.140625" style="160" customWidth="1"/>
    <col min="10247" max="10247" width="12" style="160" customWidth="1"/>
    <col min="10248" max="10248" width="12.140625" style="160" customWidth="1"/>
    <col min="10249" max="10249" width="10.85546875" style="160" customWidth="1"/>
    <col min="10250" max="10250" width="14.28515625" style="160" customWidth="1"/>
    <col min="10251" max="10251" width="10" style="160" customWidth="1"/>
    <col min="10252" max="10253" width="12.28515625" style="160" customWidth="1"/>
    <col min="10254" max="10254" width="14.140625" style="160" customWidth="1"/>
    <col min="10255" max="10255" width="15.140625" style="160" customWidth="1"/>
    <col min="10256" max="10256" width="11.42578125" style="160" customWidth="1"/>
    <col min="10257" max="10257" width="12.42578125" style="160" customWidth="1"/>
    <col min="10258" max="10258" width="9.85546875" style="160" customWidth="1"/>
    <col min="10259" max="10260" width="11.42578125" style="160" customWidth="1"/>
    <col min="10261" max="10261" width="13.85546875" style="160" customWidth="1"/>
    <col min="10262" max="10265" width="11.42578125" style="160"/>
    <col min="10266" max="10266" width="12" style="160" customWidth="1"/>
    <col min="10267" max="10496" width="11.42578125" style="160"/>
    <col min="10497" max="10497" width="11.42578125" style="160" bestFit="1" customWidth="1"/>
    <col min="10498" max="10498" width="34.42578125" style="160" customWidth="1"/>
    <col min="10499" max="10499" width="14.28515625" style="160" customWidth="1"/>
    <col min="10500" max="10500" width="15.7109375" style="160" customWidth="1"/>
    <col min="10501" max="10501" width="12.42578125" style="160" customWidth="1"/>
    <col min="10502" max="10502" width="14.140625" style="160" customWidth="1"/>
    <col min="10503" max="10503" width="12" style="160" customWidth="1"/>
    <col min="10504" max="10504" width="12.140625" style="160" customWidth="1"/>
    <col min="10505" max="10505" width="10.85546875" style="160" customWidth="1"/>
    <col min="10506" max="10506" width="14.28515625" style="160" customWidth="1"/>
    <col min="10507" max="10507" width="10" style="160" customWidth="1"/>
    <col min="10508" max="10509" width="12.28515625" style="160" customWidth="1"/>
    <col min="10510" max="10510" width="14.140625" style="160" customWidth="1"/>
    <col min="10511" max="10511" width="15.140625" style="160" customWidth="1"/>
    <col min="10512" max="10512" width="11.42578125" style="160" customWidth="1"/>
    <col min="10513" max="10513" width="12.42578125" style="160" customWidth="1"/>
    <col min="10514" max="10514" width="9.85546875" style="160" customWidth="1"/>
    <col min="10515" max="10516" width="11.42578125" style="160" customWidth="1"/>
    <col min="10517" max="10517" width="13.85546875" style="160" customWidth="1"/>
    <col min="10518" max="10521" width="11.42578125" style="160"/>
    <col min="10522" max="10522" width="12" style="160" customWidth="1"/>
    <col min="10523" max="10752" width="11.42578125" style="160"/>
    <col min="10753" max="10753" width="11.42578125" style="160" bestFit="1" customWidth="1"/>
    <col min="10754" max="10754" width="34.42578125" style="160" customWidth="1"/>
    <col min="10755" max="10755" width="14.28515625" style="160" customWidth="1"/>
    <col min="10756" max="10756" width="15.7109375" style="160" customWidth="1"/>
    <col min="10757" max="10757" width="12.42578125" style="160" customWidth="1"/>
    <col min="10758" max="10758" width="14.140625" style="160" customWidth="1"/>
    <col min="10759" max="10759" width="12" style="160" customWidth="1"/>
    <col min="10760" max="10760" width="12.140625" style="160" customWidth="1"/>
    <col min="10761" max="10761" width="10.85546875" style="160" customWidth="1"/>
    <col min="10762" max="10762" width="14.28515625" style="160" customWidth="1"/>
    <col min="10763" max="10763" width="10" style="160" customWidth="1"/>
    <col min="10764" max="10765" width="12.28515625" style="160" customWidth="1"/>
    <col min="10766" max="10766" width="14.140625" style="160" customWidth="1"/>
    <col min="10767" max="10767" width="15.140625" style="160" customWidth="1"/>
    <col min="10768" max="10768" width="11.42578125" style="160" customWidth="1"/>
    <col min="10769" max="10769" width="12.42578125" style="160" customWidth="1"/>
    <col min="10770" max="10770" width="9.85546875" style="160" customWidth="1"/>
    <col min="10771" max="10772" width="11.42578125" style="160" customWidth="1"/>
    <col min="10773" max="10773" width="13.85546875" style="160" customWidth="1"/>
    <col min="10774" max="10777" width="11.42578125" style="160"/>
    <col min="10778" max="10778" width="12" style="160" customWidth="1"/>
    <col min="10779" max="11008" width="11.42578125" style="160"/>
    <col min="11009" max="11009" width="11.42578125" style="160" bestFit="1" customWidth="1"/>
    <col min="11010" max="11010" width="34.42578125" style="160" customWidth="1"/>
    <col min="11011" max="11011" width="14.28515625" style="160" customWidth="1"/>
    <col min="11012" max="11012" width="15.7109375" style="160" customWidth="1"/>
    <col min="11013" max="11013" width="12.42578125" style="160" customWidth="1"/>
    <col min="11014" max="11014" width="14.140625" style="160" customWidth="1"/>
    <col min="11015" max="11015" width="12" style="160" customWidth="1"/>
    <col min="11016" max="11016" width="12.140625" style="160" customWidth="1"/>
    <col min="11017" max="11017" width="10.85546875" style="160" customWidth="1"/>
    <col min="11018" max="11018" width="14.28515625" style="160" customWidth="1"/>
    <col min="11019" max="11019" width="10" style="160" customWidth="1"/>
    <col min="11020" max="11021" width="12.28515625" style="160" customWidth="1"/>
    <col min="11022" max="11022" width="14.140625" style="160" customWidth="1"/>
    <col min="11023" max="11023" width="15.140625" style="160" customWidth="1"/>
    <col min="11024" max="11024" width="11.42578125" style="160" customWidth="1"/>
    <col min="11025" max="11025" width="12.42578125" style="160" customWidth="1"/>
    <col min="11026" max="11026" width="9.85546875" style="160" customWidth="1"/>
    <col min="11027" max="11028" width="11.42578125" style="160" customWidth="1"/>
    <col min="11029" max="11029" width="13.85546875" style="160" customWidth="1"/>
    <col min="11030" max="11033" width="11.42578125" style="160"/>
    <col min="11034" max="11034" width="12" style="160" customWidth="1"/>
    <col min="11035" max="11264" width="11.42578125" style="160"/>
    <col min="11265" max="11265" width="11.42578125" style="160" bestFit="1" customWidth="1"/>
    <col min="11266" max="11266" width="34.42578125" style="160" customWidth="1"/>
    <col min="11267" max="11267" width="14.28515625" style="160" customWidth="1"/>
    <col min="11268" max="11268" width="15.7109375" style="160" customWidth="1"/>
    <col min="11269" max="11269" width="12.42578125" style="160" customWidth="1"/>
    <col min="11270" max="11270" width="14.140625" style="160" customWidth="1"/>
    <col min="11271" max="11271" width="12" style="160" customWidth="1"/>
    <col min="11272" max="11272" width="12.140625" style="160" customWidth="1"/>
    <col min="11273" max="11273" width="10.85546875" style="160" customWidth="1"/>
    <col min="11274" max="11274" width="14.28515625" style="160" customWidth="1"/>
    <col min="11275" max="11275" width="10" style="160" customWidth="1"/>
    <col min="11276" max="11277" width="12.28515625" style="160" customWidth="1"/>
    <col min="11278" max="11278" width="14.140625" style="160" customWidth="1"/>
    <col min="11279" max="11279" width="15.140625" style="160" customWidth="1"/>
    <col min="11280" max="11280" width="11.42578125" style="160" customWidth="1"/>
    <col min="11281" max="11281" width="12.42578125" style="160" customWidth="1"/>
    <col min="11282" max="11282" width="9.85546875" style="160" customWidth="1"/>
    <col min="11283" max="11284" width="11.42578125" style="160" customWidth="1"/>
    <col min="11285" max="11285" width="13.85546875" style="160" customWidth="1"/>
    <col min="11286" max="11289" width="11.42578125" style="160"/>
    <col min="11290" max="11290" width="12" style="160" customWidth="1"/>
    <col min="11291" max="11520" width="11.42578125" style="160"/>
    <col min="11521" max="11521" width="11.42578125" style="160" bestFit="1" customWidth="1"/>
    <col min="11522" max="11522" width="34.42578125" style="160" customWidth="1"/>
    <col min="11523" max="11523" width="14.28515625" style="160" customWidth="1"/>
    <col min="11524" max="11524" width="15.7109375" style="160" customWidth="1"/>
    <col min="11525" max="11525" width="12.42578125" style="160" customWidth="1"/>
    <col min="11526" max="11526" width="14.140625" style="160" customWidth="1"/>
    <col min="11527" max="11527" width="12" style="160" customWidth="1"/>
    <col min="11528" max="11528" width="12.140625" style="160" customWidth="1"/>
    <col min="11529" max="11529" width="10.85546875" style="160" customWidth="1"/>
    <col min="11530" max="11530" width="14.28515625" style="160" customWidth="1"/>
    <col min="11531" max="11531" width="10" style="160" customWidth="1"/>
    <col min="11532" max="11533" width="12.28515625" style="160" customWidth="1"/>
    <col min="11534" max="11534" width="14.140625" style="160" customWidth="1"/>
    <col min="11535" max="11535" width="15.140625" style="160" customWidth="1"/>
    <col min="11536" max="11536" width="11.42578125" style="160" customWidth="1"/>
    <col min="11537" max="11537" width="12.42578125" style="160" customWidth="1"/>
    <col min="11538" max="11538" width="9.85546875" style="160" customWidth="1"/>
    <col min="11539" max="11540" width="11.42578125" style="160" customWidth="1"/>
    <col min="11541" max="11541" width="13.85546875" style="160" customWidth="1"/>
    <col min="11542" max="11545" width="11.42578125" style="160"/>
    <col min="11546" max="11546" width="12" style="160" customWidth="1"/>
    <col min="11547" max="11776" width="11.42578125" style="160"/>
    <col min="11777" max="11777" width="11.42578125" style="160" bestFit="1" customWidth="1"/>
    <col min="11778" max="11778" width="34.42578125" style="160" customWidth="1"/>
    <col min="11779" max="11779" width="14.28515625" style="160" customWidth="1"/>
    <col min="11780" max="11780" width="15.7109375" style="160" customWidth="1"/>
    <col min="11781" max="11781" width="12.42578125" style="160" customWidth="1"/>
    <col min="11782" max="11782" width="14.140625" style="160" customWidth="1"/>
    <col min="11783" max="11783" width="12" style="160" customWidth="1"/>
    <col min="11784" max="11784" width="12.140625" style="160" customWidth="1"/>
    <col min="11785" max="11785" width="10.85546875" style="160" customWidth="1"/>
    <col min="11786" max="11786" width="14.28515625" style="160" customWidth="1"/>
    <col min="11787" max="11787" width="10" style="160" customWidth="1"/>
    <col min="11788" max="11789" width="12.28515625" style="160" customWidth="1"/>
    <col min="11790" max="11790" width="14.140625" style="160" customWidth="1"/>
    <col min="11791" max="11791" width="15.140625" style="160" customWidth="1"/>
    <col min="11792" max="11792" width="11.42578125" style="160" customWidth="1"/>
    <col min="11793" max="11793" width="12.42578125" style="160" customWidth="1"/>
    <col min="11794" max="11794" width="9.85546875" style="160" customWidth="1"/>
    <col min="11795" max="11796" width="11.42578125" style="160" customWidth="1"/>
    <col min="11797" max="11797" width="13.85546875" style="160" customWidth="1"/>
    <col min="11798" max="11801" width="11.42578125" style="160"/>
    <col min="11802" max="11802" width="12" style="160" customWidth="1"/>
    <col min="11803" max="12032" width="11.42578125" style="160"/>
    <col min="12033" max="12033" width="11.42578125" style="160" bestFit="1" customWidth="1"/>
    <col min="12034" max="12034" width="34.42578125" style="160" customWidth="1"/>
    <col min="12035" max="12035" width="14.28515625" style="160" customWidth="1"/>
    <col min="12036" max="12036" width="15.7109375" style="160" customWidth="1"/>
    <col min="12037" max="12037" width="12.42578125" style="160" customWidth="1"/>
    <col min="12038" max="12038" width="14.140625" style="160" customWidth="1"/>
    <col min="12039" max="12039" width="12" style="160" customWidth="1"/>
    <col min="12040" max="12040" width="12.140625" style="160" customWidth="1"/>
    <col min="12041" max="12041" width="10.85546875" style="160" customWidth="1"/>
    <col min="12042" max="12042" width="14.28515625" style="160" customWidth="1"/>
    <col min="12043" max="12043" width="10" style="160" customWidth="1"/>
    <col min="12044" max="12045" width="12.28515625" style="160" customWidth="1"/>
    <col min="12046" max="12046" width="14.140625" style="160" customWidth="1"/>
    <col min="12047" max="12047" width="15.140625" style="160" customWidth="1"/>
    <col min="12048" max="12048" width="11.42578125" style="160" customWidth="1"/>
    <col min="12049" max="12049" width="12.42578125" style="160" customWidth="1"/>
    <col min="12050" max="12050" width="9.85546875" style="160" customWidth="1"/>
    <col min="12051" max="12052" width="11.42578125" style="160" customWidth="1"/>
    <col min="12053" max="12053" width="13.85546875" style="160" customWidth="1"/>
    <col min="12054" max="12057" width="11.42578125" style="160"/>
    <col min="12058" max="12058" width="12" style="160" customWidth="1"/>
    <col min="12059" max="12288" width="11.42578125" style="160"/>
    <col min="12289" max="12289" width="11.42578125" style="160" bestFit="1" customWidth="1"/>
    <col min="12290" max="12290" width="34.42578125" style="160" customWidth="1"/>
    <col min="12291" max="12291" width="14.28515625" style="160" customWidth="1"/>
    <col min="12292" max="12292" width="15.7109375" style="160" customWidth="1"/>
    <col min="12293" max="12293" width="12.42578125" style="160" customWidth="1"/>
    <col min="12294" max="12294" width="14.140625" style="160" customWidth="1"/>
    <col min="12295" max="12295" width="12" style="160" customWidth="1"/>
    <col min="12296" max="12296" width="12.140625" style="160" customWidth="1"/>
    <col min="12297" max="12297" width="10.85546875" style="160" customWidth="1"/>
    <col min="12298" max="12298" width="14.28515625" style="160" customWidth="1"/>
    <col min="12299" max="12299" width="10" style="160" customWidth="1"/>
    <col min="12300" max="12301" width="12.28515625" style="160" customWidth="1"/>
    <col min="12302" max="12302" width="14.140625" style="160" customWidth="1"/>
    <col min="12303" max="12303" width="15.140625" style="160" customWidth="1"/>
    <col min="12304" max="12304" width="11.42578125" style="160" customWidth="1"/>
    <col min="12305" max="12305" width="12.42578125" style="160" customWidth="1"/>
    <col min="12306" max="12306" width="9.85546875" style="160" customWidth="1"/>
    <col min="12307" max="12308" width="11.42578125" style="160" customWidth="1"/>
    <col min="12309" max="12309" width="13.85546875" style="160" customWidth="1"/>
    <col min="12310" max="12313" width="11.42578125" style="160"/>
    <col min="12314" max="12314" width="12" style="160" customWidth="1"/>
    <col min="12315" max="12544" width="11.42578125" style="160"/>
    <col min="12545" max="12545" width="11.42578125" style="160" bestFit="1" customWidth="1"/>
    <col min="12546" max="12546" width="34.42578125" style="160" customWidth="1"/>
    <col min="12547" max="12547" width="14.28515625" style="160" customWidth="1"/>
    <col min="12548" max="12548" width="15.7109375" style="160" customWidth="1"/>
    <col min="12549" max="12549" width="12.42578125" style="160" customWidth="1"/>
    <col min="12550" max="12550" width="14.140625" style="160" customWidth="1"/>
    <col min="12551" max="12551" width="12" style="160" customWidth="1"/>
    <col min="12552" max="12552" width="12.140625" style="160" customWidth="1"/>
    <col min="12553" max="12553" width="10.85546875" style="160" customWidth="1"/>
    <col min="12554" max="12554" width="14.28515625" style="160" customWidth="1"/>
    <col min="12555" max="12555" width="10" style="160" customWidth="1"/>
    <col min="12556" max="12557" width="12.28515625" style="160" customWidth="1"/>
    <col min="12558" max="12558" width="14.140625" style="160" customWidth="1"/>
    <col min="12559" max="12559" width="15.140625" style="160" customWidth="1"/>
    <col min="12560" max="12560" width="11.42578125" style="160" customWidth="1"/>
    <col min="12561" max="12561" width="12.42578125" style="160" customWidth="1"/>
    <col min="12562" max="12562" width="9.85546875" style="160" customWidth="1"/>
    <col min="12563" max="12564" width="11.42578125" style="160" customWidth="1"/>
    <col min="12565" max="12565" width="13.85546875" style="160" customWidth="1"/>
    <col min="12566" max="12569" width="11.42578125" style="160"/>
    <col min="12570" max="12570" width="12" style="160" customWidth="1"/>
    <col min="12571" max="12800" width="11.42578125" style="160"/>
    <col min="12801" max="12801" width="11.42578125" style="160" bestFit="1" customWidth="1"/>
    <col min="12802" max="12802" width="34.42578125" style="160" customWidth="1"/>
    <col min="12803" max="12803" width="14.28515625" style="160" customWidth="1"/>
    <col min="12804" max="12804" width="15.7109375" style="160" customWidth="1"/>
    <col min="12805" max="12805" width="12.42578125" style="160" customWidth="1"/>
    <col min="12806" max="12806" width="14.140625" style="160" customWidth="1"/>
    <col min="12807" max="12807" width="12" style="160" customWidth="1"/>
    <col min="12808" max="12808" width="12.140625" style="160" customWidth="1"/>
    <col min="12809" max="12809" width="10.85546875" style="160" customWidth="1"/>
    <col min="12810" max="12810" width="14.28515625" style="160" customWidth="1"/>
    <col min="12811" max="12811" width="10" style="160" customWidth="1"/>
    <col min="12812" max="12813" width="12.28515625" style="160" customWidth="1"/>
    <col min="12814" max="12814" width="14.140625" style="160" customWidth="1"/>
    <col min="12815" max="12815" width="15.140625" style="160" customWidth="1"/>
    <col min="12816" max="12816" width="11.42578125" style="160" customWidth="1"/>
    <col min="12817" max="12817" width="12.42578125" style="160" customWidth="1"/>
    <col min="12818" max="12818" width="9.85546875" style="160" customWidth="1"/>
    <col min="12819" max="12820" width="11.42578125" style="160" customWidth="1"/>
    <col min="12821" max="12821" width="13.85546875" style="160" customWidth="1"/>
    <col min="12822" max="12825" width="11.42578125" style="160"/>
    <col min="12826" max="12826" width="12" style="160" customWidth="1"/>
    <col min="12827" max="13056" width="11.42578125" style="160"/>
    <col min="13057" max="13057" width="11.42578125" style="160" bestFit="1" customWidth="1"/>
    <col min="13058" max="13058" width="34.42578125" style="160" customWidth="1"/>
    <col min="13059" max="13059" width="14.28515625" style="160" customWidth="1"/>
    <col min="13060" max="13060" width="15.7109375" style="160" customWidth="1"/>
    <col min="13061" max="13061" width="12.42578125" style="160" customWidth="1"/>
    <col min="13062" max="13062" width="14.140625" style="160" customWidth="1"/>
    <col min="13063" max="13063" width="12" style="160" customWidth="1"/>
    <col min="13064" max="13064" width="12.140625" style="160" customWidth="1"/>
    <col min="13065" max="13065" width="10.85546875" style="160" customWidth="1"/>
    <col min="13066" max="13066" width="14.28515625" style="160" customWidth="1"/>
    <col min="13067" max="13067" width="10" style="160" customWidth="1"/>
    <col min="13068" max="13069" width="12.28515625" style="160" customWidth="1"/>
    <col min="13070" max="13070" width="14.140625" style="160" customWidth="1"/>
    <col min="13071" max="13071" width="15.140625" style="160" customWidth="1"/>
    <col min="13072" max="13072" width="11.42578125" style="160" customWidth="1"/>
    <col min="13073" max="13073" width="12.42578125" style="160" customWidth="1"/>
    <col min="13074" max="13074" width="9.85546875" style="160" customWidth="1"/>
    <col min="13075" max="13076" width="11.42578125" style="160" customWidth="1"/>
    <col min="13077" max="13077" width="13.85546875" style="160" customWidth="1"/>
    <col min="13078" max="13081" width="11.42578125" style="160"/>
    <col min="13082" max="13082" width="12" style="160" customWidth="1"/>
    <col min="13083" max="13312" width="11.42578125" style="160"/>
    <col min="13313" max="13313" width="11.42578125" style="160" bestFit="1" customWidth="1"/>
    <col min="13314" max="13314" width="34.42578125" style="160" customWidth="1"/>
    <col min="13315" max="13315" width="14.28515625" style="160" customWidth="1"/>
    <col min="13316" max="13316" width="15.7109375" style="160" customWidth="1"/>
    <col min="13317" max="13317" width="12.42578125" style="160" customWidth="1"/>
    <col min="13318" max="13318" width="14.140625" style="160" customWidth="1"/>
    <col min="13319" max="13319" width="12" style="160" customWidth="1"/>
    <col min="13320" max="13320" width="12.140625" style="160" customWidth="1"/>
    <col min="13321" max="13321" width="10.85546875" style="160" customWidth="1"/>
    <col min="13322" max="13322" width="14.28515625" style="160" customWidth="1"/>
    <col min="13323" max="13323" width="10" style="160" customWidth="1"/>
    <col min="13324" max="13325" width="12.28515625" style="160" customWidth="1"/>
    <col min="13326" max="13326" width="14.140625" style="160" customWidth="1"/>
    <col min="13327" max="13327" width="15.140625" style="160" customWidth="1"/>
    <col min="13328" max="13328" width="11.42578125" style="160" customWidth="1"/>
    <col min="13329" max="13329" width="12.42578125" style="160" customWidth="1"/>
    <col min="13330" max="13330" width="9.85546875" style="160" customWidth="1"/>
    <col min="13331" max="13332" width="11.42578125" style="160" customWidth="1"/>
    <col min="13333" max="13333" width="13.85546875" style="160" customWidth="1"/>
    <col min="13334" max="13337" width="11.42578125" style="160"/>
    <col min="13338" max="13338" width="12" style="160" customWidth="1"/>
    <col min="13339" max="13568" width="11.42578125" style="160"/>
    <col min="13569" max="13569" width="11.42578125" style="160" bestFit="1" customWidth="1"/>
    <col min="13570" max="13570" width="34.42578125" style="160" customWidth="1"/>
    <col min="13571" max="13571" width="14.28515625" style="160" customWidth="1"/>
    <col min="13572" max="13572" width="15.7109375" style="160" customWidth="1"/>
    <col min="13573" max="13573" width="12.42578125" style="160" customWidth="1"/>
    <col min="13574" max="13574" width="14.140625" style="160" customWidth="1"/>
    <col min="13575" max="13575" width="12" style="160" customWidth="1"/>
    <col min="13576" max="13576" width="12.140625" style="160" customWidth="1"/>
    <col min="13577" max="13577" width="10.85546875" style="160" customWidth="1"/>
    <col min="13578" max="13578" width="14.28515625" style="160" customWidth="1"/>
    <col min="13579" max="13579" width="10" style="160" customWidth="1"/>
    <col min="13580" max="13581" width="12.28515625" style="160" customWidth="1"/>
    <col min="13582" max="13582" width="14.140625" style="160" customWidth="1"/>
    <col min="13583" max="13583" width="15.140625" style="160" customWidth="1"/>
    <col min="13584" max="13584" width="11.42578125" style="160" customWidth="1"/>
    <col min="13585" max="13585" width="12.42578125" style="160" customWidth="1"/>
    <col min="13586" max="13586" width="9.85546875" style="160" customWidth="1"/>
    <col min="13587" max="13588" width="11.42578125" style="160" customWidth="1"/>
    <col min="13589" max="13589" width="13.85546875" style="160" customWidth="1"/>
    <col min="13590" max="13593" width="11.42578125" style="160"/>
    <col min="13594" max="13594" width="12" style="160" customWidth="1"/>
    <col min="13595" max="13824" width="11.42578125" style="160"/>
    <col min="13825" max="13825" width="11.42578125" style="160" bestFit="1" customWidth="1"/>
    <col min="13826" max="13826" width="34.42578125" style="160" customWidth="1"/>
    <col min="13827" max="13827" width="14.28515625" style="160" customWidth="1"/>
    <col min="13828" max="13828" width="15.7109375" style="160" customWidth="1"/>
    <col min="13829" max="13829" width="12.42578125" style="160" customWidth="1"/>
    <col min="13830" max="13830" width="14.140625" style="160" customWidth="1"/>
    <col min="13831" max="13831" width="12" style="160" customWidth="1"/>
    <col min="13832" max="13832" width="12.140625" style="160" customWidth="1"/>
    <col min="13833" max="13833" width="10.85546875" style="160" customWidth="1"/>
    <col min="13834" max="13834" width="14.28515625" style="160" customWidth="1"/>
    <col min="13835" max="13835" width="10" style="160" customWidth="1"/>
    <col min="13836" max="13837" width="12.28515625" style="160" customWidth="1"/>
    <col min="13838" max="13838" width="14.140625" style="160" customWidth="1"/>
    <col min="13839" max="13839" width="15.140625" style="160" customWidth="1"/>
    <col min="13840" max="13840" width="11.42578125" style="160" customWidth="1"/>
    <col min="13841" max="13841" width="12.42578125" style="160" customWidth="1"/>
    <col min="13842" max="13842" width="9.85546875" style="160" customWidth="1"/>
    <col min="13843" max="13844" width="11.42578125" style="160" customWidth="1"/>
    <col min="13845" max="13845" width="13.85546875" style="160" customWidth="1"/>
    <col min="13846" max="13849" width="11.42578125" style="160"/>
    <col min="13850" max="13850" width="12" style="160" customWidth="1"/>
    <col min="13851" max="14080" width="11.42578125" style="160"/>
    <col min="14081" max="14081" width="11.42578125" style="160" bestFit="1" customWidth="1"/>
    <col min="14082" max="14082" width="34.42578125" style="160" customWidth="1"/>
    <col min="14083" max="14083" width="14.28515625" style="160" customWidth="1"/>
    <col min="14084" max="14084" width="15.7109375" style="160" customWidth="1"/>
    <col min="14085" max="14085" width="12.42578125" style="160" customWidth="1"/>
    <col min="14086" max="14086" width="14.140625" style="160" customWidth="1"/>
    <col min="14087" max="14087" width="12" style="160" customWidth="1"/>
    <col min="14088" max="14088" width="12.140625" style="160" customWidth="1"/>
    <col min="14089" max="14089" width="10.85546875" style="160" customWidth="1"/>
    <col min="14090" max="14090" width="14.28515625" style="160" customWidth="1"/>
    <col min="14091" max="14091" width="10" style="160" customWidth="1"/>
    <col min="14092" max="14093" width="12.28515625" style="160" customWidth="1"/>
    <col min="14094" max="14094" width="14.140625" style="160" customWidth="1"/>
    <col min="14095" max="14095" width="15.140625" style="160" customWidth="1"/>
    <col min="14096" max="14096" width="11.42578125" style="160" customWidth="1"/>
    <col min="14097" max="14097" width="12.42578125" style="160" customWidth="1"/>
    <col min="14098" max="14098" width="9.85546875" style="160" customWidth="1"/>
    <col min="14099" max="14100" width="11.42578125" style="160" customWidth="1"/>
    <col min="14101" max="14101" width="13.85546875" style="160" customWidth="1"/>
    <col min="14102" max="14105" width="11.42578125" style="160"/>
    <col min="14106" max="14106" width="12" style="160" customWidth="1"/>
    <col min="14107" max="14336" width="11.42578125" style="160"/>
    <col min="14337" max="14337" width="11.42578125" style="160" bestFit="1" customWidth="1"/>
    <col min="14338" max="14338" width="34.42578125" style="160" customWidth="1"/>
    <col min="14339" max="14339" width="14.28515625" style="160" customWidth="1"/>
    <col min="14340" max="14340" width="15.7109375" style="160" customWidth="1"/>
    <col min="14341" max="14341" width="12.42578125" style="160" customWidth="1"/>
    <col min="14342" max="14342" width="14.140625" style="160" customWidth="1"/>
    <col min="14343" max="14343" width="12" style="160" customWidth="1"/>
    <col min="14344" max="14344" width="12.140625" style="160" customWidth="1"/>
    <col min="14345" max="14345" width="10.85546875" style="160" customWidth="1"/>
    <col min="14346" max="14346" width="14.28515625" style="160" customWidth="1"/>
    <col min="14347" max="14347" width="10" style="160" customWidth="1"/>
    <col min="14348" max="14349" width="12.28515625" style="160" customWidth="1"/>
    <col min="14350" max="14350" width="14.140625" style="160" customWidth="1"/>
    <col min="14351" max="14351" width="15.140625" style="160" customWidth="1"/>
    <col min="14352" max="14352" width="11.42578125" style="160" customWidth="1"/>
    <col min="14353" max="14353" width="12.42578125" style="160" customWidth="1"/>
    <col min="14354" max="14354" width="9.85546875" style="160" customWidth="1"/>
    <col min="14355" max="14356" width="11.42578125" style="160" customWidth="1"/>
    <col min="14357" max="14357" width="13.85546875" style="160" customWidth="1"/>
    <col min="14358" max="14361" width="11.42578125" style="160"/>
    <col min="14362" max="14362" width="12" style="160" customWidth="1"/>
    <col min="14363" max="14592" width="11.42578125" style="160"/>
    <col min="14593" max="14593" width="11.42578125" style="160" bestFit="1" customWidth="1"/>
    <col min="14594" max="14594" width="34.42578125" style="160" customWidth="1"/>
    <col min="14595" max="14595" width="14.28515625" style="160" customWidth="1"/>
    <col min="14596" max="14596" width="15.7109375" style="160" customWidth="1"/>
    <col min="14597" max="14597" width="12.42578125" style="160" customWidth="1"/>
    <col min="14598" max="14598" width="14.140625" style="160" customWidth="1"/>
    <col min="14599" max="14599" width="12" style="160" customWidth="1"/>
    <col min="14600" max="14600" width="12.140625" style="160" customWidth="1"/>
    <col min="14601" max="14601" width="10.85546875" style="160" customWidth="1"/>
    <col min="14602" max="14602" width="14.28515625" style="160" customWidth="1"/>
    <col min="14603" max="14603" width="10" style="160" customWidth="1"/>
    <col min="14604" max="14605" width="12.28515625" style="160" customWidth="1"/>
    <col min="14606" max="14606" width="14.140625" style="160" customWidth="1"/>
    <col min="14607" max="14607" width="15.140625" style="160" customWidth="1"/>
    <col min="14608" max="14608" width="11.42578125" style="160" customWidth="1"/>
    <col min="14609" max="14609" width="12.42578125" style="160" customWidth="1"/>
    <col min="14610" max="14610" width="9.85546875" style="160" customWidth="1"/>
    <col min="14611" max="14612" width="11.42578125" style="160" customWidth="1"/>
    <col min="14613" max="14613" width="13.85546875" style="160" customWidth="1"/>
    <col min="14614" max="14617" width="11.42578125" style="160"/>
    <col min="14618" max="14618" width="12" style="160" customWidth="1"/>
    <col min="14619" max="14848" width="11.42578125" style="160"/>
    <col min="14849" max="14849" width="11.42578125" style="160" bestFit="1" customWidth="1"/>
    <col min="14850" max="14850" width="34.42578125" style="160" customWidth="1"/>
    <col min="14851" max="14851" width="14.28515625" style="160" customWidth="1"/>
    <col min="14852" max="14852" width="15.7109375" style="160" customWidth="1"/>
    <col min="14853" max="14853" width="12.42578125" style="160" customWidth="1"/>
    <col min="14854" max="14854" width="14.140625" style="160" customWidth="1"/>
    <col min="14855" max="14855" width="12" style="160" customWidth="1"/>
    <col min="14856" max="14856" width="12.140625" style="160" customWidth="1"/>
    <col min="14857" max="14857" width="10.85546875" style="160" customWidth="1"/>
    <col min="14858" max="14858" width="14.28515625" style="160" customWidth="1"/>
    <col min="14859" max="14859" width="10" style="160" customWidth="1"/>
    <col min="14860" max="14861" width="12.28515625" style="160" customWidth="1"/>
    <col min="14862" max="14862" width="14.140625" style="160" customWidth="1"/>
    <col min="14863" max="14863" width="15.140625" style="160" customWidth="1"/>
    <col min="14864" max="14864" width="11.42578125" style="160" customWidth="1"/>
    <col min="14865" max="14865" width="12.42578125" style="160" customWidth="1"/>
    <col min="14866" max="14866" width="9.85546875" style="160" customWidth="1"/>
    <col min="14867" max="14868" width="11.42578125" style="160" customWidth="1"/>
    <col min="14869" max="14869" width="13.85546875" style="160" customWidth="1"/>
    <col min="14870" max="14873" width="11.42578125" style="160"/>
    <col min="14874" max="14874" width="12" style="160" customWidth="1"/>
    <col min="14875" max="15104" width="11.42578125" style="160"/>
    <col min="15105" max="15105" width="11.42578125" style="160" bestFit="1" customWidth="1"/>
    <col min="15106" max="15106" width="34.42578125" style="160" customWidth="1"/>
    <col min="15107" max="15107" width="14.28515625" style="160" customWidth="1"/>
    <col min="15108" max="15108" width="15.7109375" style="160" customWidth="1"/>
    <col min="15109" max="15109" width="12.42578125" style="160" customWidth="1"/>
    <col min="15110" max="15110" width="14.140625" style="160" customWidth="1"/>
    <col min="15111" max="15111" width="12" style="160" customWidth="1"/>
    <col min="15112" max="15112" width="12.140625" style="160" customWidth="1"/>
    <col min="15113" max="15113" width="10.85546875" style="160" customWidth="1"/>
    <col min="15114" max="15114" width="14.28515625" style="160" customWidth="1"/>
    <col min="15115" max="15115" width="10" style="160" customWidth="1"/>
    <col min="15116" max="15117" width="12.28515625" style="160" customWidth="1"/>
    <col min="15118" max="15118" width="14.140625" style="160" customWidth="1"/>
    <col min="15119" max="15119" width="15.140625" style="160" customWidth="1"/>
    <col min="15120" max="15120" width="11.42578125" style="160" customWidth="1"/>
    <col min="15121" max="15121" width="12.42578125" style="160" customWidth="1"/>
    <col min="15122" max="15122" width="9.85546875" style="160" customWidth="1"/>
    <col min="15123" max="15124" width="11.42578125" style="160" customWidth="1"/>
    <col min="15125" max="15125" width="13.85546875" style="160" customWidth="1"/>
    <col min="15126" max="15129" width="11.42578125" style="160"/>
    <col min="15130" max="15130" width="12" style="160" customWidth="1"/>
    <col min="15131" max="15360" width="11.42578125" style="160"/>
    <col min="15361" max="15361" width="11.42578125" style="160" bestFit="1" customWidth="1"/>
    <col min="15362" max="15362" width="34.42578125" style="160" customWidth="1"/>
    <col min="15363" max="15363" width="14.28515625" style="160" customWidth="1"/>
    <col min="15364" max="15364" width="15.7109375" style="160" customWidth="1"/>
    <col min="15365" max="15365" width="12.42578125" style="160" customWidth="1"/>
    <col min="15366" max="15366" width="14.140625" style="160" customWidth="1"/>
    <col min="15367" max="15367" width="12" style="160" customWidth="1"/>
    <col min="15368" max="15368" width="12.140625" style="160" customWidth="1"/>
    <col min="15369" max="15369" width="10.85546875" style="160" customWidth="1"/>
    <col min="15370" max="15370" width="14.28515625" style="160" customWidth="1"/>
    <col min="15371" max="15371" width="10" style="160" customWidth="1"/>
    <col min="15372" max="15373" width="12.28515625" style="160" customWidth="1"/>
    <col min="15374" max="15374" width="14.140625" style="160" customWidth="1"/>
    <col min="15375" max="15375" width="15.140625" style="160" customWidth="1"/>
    <col min="15376" max="15376" width="11.42578125" style="160" customWidth="1"/>
    <col min="15377" max="15377" width="12.42578125" style="160" customWidth="1"/>
    <col min="15378" max="15378" width="9.85546875" style="160" customWidth="1"/>
    <col min="15379" max="15380" width="11.42578125" style="160" customWidth="1"/>
    <col min="15381" max="15381" width="13.85546875" style="160" customWidth="1"/>
    <col min="15382" max="15385" width="11.42578125" style="160"/>
    <col min="15386" max="15386" width="12" style="160" customWidth="1"/>
    <col min="15387" max="15616" width="11.42578125" style="160"/>
    <col min="15617" max="15617" width="11.42578125" style="160" bestFit="1" customWidth="1"/>
    <col min="15618" max="15618" width="34.42578125" style="160" customWidth="1"/>
    <col min="15619" max="15619" width="14.28515625" style="160" customWidth="1"/>
    <col min="15620" max="15620" width="15.7109375" style="160" customWidth="1"/>
    <col min="15621" max="15621" width="12.42578125" style="160" customWidth="1"/>
    <col min="15622" max="15622" width="14.140625" style="160" customWidth="1"/>
    <col min="15623" max="15623" width="12" style="160" customWidth="1"/>
    <col min="15624" max="15624" width="12.140625" style="160" customWidth="1"/>
    <col min="15625" max="15625" width="10.85546875" style="160" customWidth="1"/>
    <col min="15626" max="15626" width="14.28515625" style="160" customWidth="1"/>
    <col min="15627" max="15627" width="10" style="160" customWidth="1"/>
    <col min="15628" max="15629" width="12.28515625" style="160" customWidth="1"/>
    <col min="15630" max="15630" width="14.140625" style="160" customWidth="1"/>
    <col min="15631" max="15631" width="15.140625" style="160" customWidth="1"/>
    <col min="15632" max="15632" width="11.42578125" style="160" customWidth="1"/>
    <col min="15633" max="15633" width="12.42578125" style="160" customWidth="1"/>
    <col min="15634" max="15634" width="9.85546875" style="160" customWidth="1"/>
    <col min="15635" max="15636" width="11.42578125" style="160" customWidth="1"/>
    <col min="15637" max="15637" width="13.85546875" style="160" customWidth="1"/>
    <col min="15638" max="15641" width="11.42578125" style="160"/>
    <col min="15642" max="15642" width="12" style="160" customWidth="1"/>
    <col min="15643" max="15872" width="11.42578125" style="160"/>
    <col min="15873" max="15873" width="11.42578125" style="160" bestFit="1" customWidth="1"/>
    <col min="15874" max="15874" width="34.42578125" style="160" customWidth="1"/>
    <col min="15875" max="15875" width="14.28515625" style="160" customWidth="1"/>
    <col min="15876" max="15876" width="15.7109375" style="160" customWidth="1"/>
    <col min="15877" max="15877" width="12.42578125" style="160" customWidth="1"/>
    <col min="15878" max="15878" width="14.140625" style="160" customWidth="1"/>
    <col min="15879" max="15879" width="12" style="160" customWidth="1"/>
    <col min="15880" max="15880" width="12.140625" style="160" customWidth="1"/>
    <col min="15881" max="15881" width="10.85546875" style="160" customWidth="1"/>
    <col min="15882" max="15882" width="14.28515625" style="160" customWidth="1"/>
    <col min="15883" max="15883" width="10" style="160" customWidth="1"/>
    <col min="15884" max="15885" width="12.28515625" style="160" customWidth="1"/>
    <col min="15886" max="15886" width="14.140625" style="160" customWidth="1"/>
    <col min="15887" max="15887" width="15.140625" style="160" customWidth="1"/>
    <col min="15888" max="15888" width="11.42578125" style="160" customWidth="1"/>
    <col min="15889" max="15889" width="12.42578125" style="160" customWidth="1"/>
    <col min="15890" max="15890" width="9.85546875" style="160" customWidth="1"/>
    <col min="15891" max="15892" width="11.42578125" style="160" customWidth="1"/>
    <col min="15893" max="15893" width="13.85546875" style="160" customWidth="1"/>
    <col min="15894" max="15897" width="11.42578125" style="160"/>
    <col min="15898" max="15898" width="12" style="160" customWidth="1"/>
    <col min="15899" max="16128" width="11.42578125" style="160"/>
    <col min="16129" max="16129" width="11.42578125" style="160" bestFit="1" customWidth="1"/>
    <col min="16130" max="16130" width="34.42578125" style="160" customWidth="1"/>
    <col min="16131" max="16131" width="14.28515625" style="160" customWidth="1"/>
    <col min="16132" max="16132" width="15.7109375" style="160" customWidth="1"/>
    <col min="16133" max="16133" width="12.42578125" style="160" customWidth="1"/>
    <col min="16134" max="16134" width="14.140625" style="160" customWidth="1"/>
    <col min="16135" max="16135" width="12" style="160" customWidth="1"/>
    <col min="16136" max="16136" width="12.140625" style="160" customWidth="1"/>
    <col min="16137" max="16137" width="10.85546875" style="160" customWidth="1"/>
    <col min="16138" max="16138" width="14.28515625" style="160" customWidth="1"/>
    <col min="16139" max="16139" width="10" style="160" customWidth="1"/>
    <col min="16140" max="16141" width="12.28515625" style="160" customWidth="1"/>
    <col min="16142" max="16142" width="14.140625" style="160" customWidth="1"/>
    <col min="16143" max="16143" width="15.140625" style="160" customWidth="1"/>
    <col min="16144" max="16144" width="11.42578125" style="160" customWidth="1"/>
    <col min="16145" max="16145" width="12.42578125" style="160" customWidth="1"/>
    <col min="16146" max="16146" width="9.85546875" style="160" customWidth="1"/>
    <col min="16147" max="16148" width="11.42578125" style="160" customWidth="1"/>
    <col min="16149" max="16149" width="13.85546875" style="160" customWidth="1"/>
    <col min="16150" max="16153" width="11.42578125" style="160"/>
    <col min="16154" max="16154" width="12" style="160" customWidth="1"/>
    <col min="16155" max="16384" width="11.42578125" style="160"/>
  </cols>
  <sheetData>
    <row r="1" spans="1:39" ht="24" customHeight="1" x14ac:dyDescent="0.2">
      <c r="A1" s="229" t="s">
        <v>338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Q1" s="160"/>
      <c r="Z1" s="160"/>
    </row>
    <row r="2" spans="1:39" ht="24" customHeight="1" x14ac:dyDescent="0.2">
      <c r="A2" s="228" t="s">
        <v>355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Q2" s="160"/>
      <c r="Z2" s="160"/>
    </row>
    <row r="3" spans="1:39" s="8" customFormat="1" ht="90.75" customHeight="1" x14ac:dyDescent="0.2">
      <c r="A3" s="151" t="s">
        <v>18</v>
      </c>
      <c r="B3" s="151" t="s">
        <v>19</v>
      </c>
      <c r="C3" s="117" t="s">
        <v>371</v>
      </c>
      <c r="D3" s="118" t="s">
        <v>339</v>
      </c>
      <c r="E3" s="118" t="s">
        <v>12</v>
      </c>
      <c r="F3" s="118" t="s">
        <v>13</v>
      </c>
      <c r="G3" s="118" t="s">
        <v>14</v>
      </c>
      <c r="H3" s="118" t="s">
        <v>340</v>
      </c>
      <c r="I3" s="118" t="s">
        <v>20</v>
      </c>
      <c r="J3" s="118" t="s">
        <v>341</v>
      </c>
      <c r="K3" s="118" t="s">
        <v>16</v>
      </c>
      <c r="L3" s="121" t="s">
        <v>337</v>
      </c>
      <c r="M3" s="122" t="s">
        <v>11</v>
      </c>
      <c r="N3" s="122" t="s">
        <v>12</v>
      </c>
      <c r="O3" s="122" t="s">
        <v>13</v>
      </c>
      <c r="P3" s="122" t="s">
        <v>14</v>
      </c>
      <c r="Q3" s="122" t="s">
        <v>340</v>
      </c>
      <c r="R3" s="122" t="s">
        <v>20</v>
      </c>
      <c r="S3" s="122" t="s">
        <v>341</v>
      </c>
      <c r="T3" s="122" t="s">
        <v>16</v>
      </c>
      <c r="U3" s="119" t="s">
        <v>377</v>
      </c>
      <c r="V3" s="120" t="s">
        <v>11</v>
      </c>
      <c r="W3" s="120" t="s">
        <v>12</v>
      </c>
      <c r="X3" s="120" t="s">
        <v>13</v>
      </c>
      <c r="Y3" s="120" t="s">
        <v>14</v>
      </c>
      <c r="Z3" s="120" t="s">
        <v>340</v>
      </c>
      <c r="AA3" s="120" t="s">
        <v>20</v>
      </c>
      <c r="AB3" s="120" t="s">
        <v>341</v>
      </c>
      <c r="AC3" s="120" t="s">
        <v>16</v>
      </c>
    </row>
    <row r="4" spans="1:39" s="8" customFormat="1" x14ac:dyDescent="0.2">
      <c r="A4" s="165"/>
      <c r="B4" s="166" t="s">
        <v>36</v>
      </c>
      <c r="C4" s="167"/>
      <c r="D4" s="167"/>
      <c r="E4" s="167"/>
      <c r="F4" s="167"/>
      <c r="G4" s="167"/>
      <c r="H4" s="164"/>
      <c r="I4" s="167"/>
      <c r="J4" s="167"/>
      <c r="K4" s="167"/>
      <c r="L4" s="153"/>
      <c r="M4" s="153"/>
      <c r="N4" s="153"/>
      <c r="O4" s="153"/>
      <c r="P4" s="153"/>
      <c r="Q4" s="154"/>
      <c r="R4" s="153"/>
      <c r="S4" s="153"/>
      <c r="T4" s="162"/>
      <c r="U4" s="153"/>
      <c r="V4" s="153"/>
      <c r="W4" s="153"/>
      <c r="X4" s="153"/>
      <c r="Y4" s="153"/>
      <c r="Z4" s="154"/>
      <c r="AA4" s="153"/>
      <c r="AB4" s="153"/>
      <c r="AC4" s="163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5" spans="1:39" s="8" customFormat="1" x14ac:dyDescent="0.2">
      <c r="A5" s="165"/>
      <c r="B5" s="166" t="s">
        <v>353</v>
      </c>
      <c r="C5" s="167"/>
      <c r="D5" s="167"/>
      <c r="E5" s="167"/>
      <c r="F5" s="167"/>
      <c r="G5" s="167"/>
      <c r="H5" s="164"/>
      <c r="I5" s="167"/>
      <c r="J5" s="167"/>
      <c r="K5" s="167"/>
      <c r="L5" s="153"/>
      <c r="M5" s="153"/>
      <c r="N5" s="153"/>
      <c r="O5" s="153"/>
      <c r="P5" s="153"/>
      <c r="Q5" s="154"/>
      <c r="R5" s="153"/>
      <c r="S5" s="153"/>
      <c r="T5" s="162"/>
      <c r="U5" s="153"/>
      <c r="V5" s="153"/>
      <c r="W5" s="153"/>
      <c r="X5" s="153"/>
      <c r="Y5" s="153"/>
      <c r="Z5" s="154"/>
      <c r="AA5" s="153"/>
      <c r="AB5" s="153"/>
      <c r="AC5" s="153"/>
      <c r="AD5" s="155"/>
      <c r="AE5" s="155"/>
      <c r="AF5" s="155"/>
      <c r="AG5" s="155"/>
      <c r="AH5" s="155"/>
      <c r="AI5" s="155"/>
      <c r="AJ5" s="155"/>
      <c r="AK5" s="155"/>
      <c r="AL5" s="155"/>
      <c r="AM5" s="155"/>
    </row>
    <row r="6" spans="1:39" s="8" customFormat="1" x14ac:dyDescent="0.2">
      <c r="A6" s="165"/>
      <c r="B6" s="166" t="s">
        <v>354</v>
      </c>
      <c r="C6" s="167"/>
      <c r="D6" s="167"/>
      <c r="E6" s="167"/>
      <c r="F6" s="167"/>
      <c r="G6" s="167"/>
      <c r="H6" s="164"/>
      <c r="I6" s="167"/>
      <c r="J6" s="167"/>
      <c r="K6" s="167"/>
      <c r="L6" s="153"/>
      <c r="M6" s="153"/>
      <c r="N6" s="153"/>
      <c r="O6" s="153"/>
      <c r="P6" s="153"/>
      <c r="Q6" s="154"/>
      <c r="R6" s="153"/>
      <c r="S6" s="153"/>
      <c r="T6" s="162"/>
      <c r="U6" s="153"/>
      <c r="V6" s="153"/>
      <c r="W6" s="153"/>
      <c r="X6" s="153"/>
      <c r="Y6" s="153"/>
      <c r="Z6" s="154"/>
      <c r="AA6" s="153"/>
      <c r="AB6" s="153"/>
      <c r="AC6" s="153"/>
      <c r="AD6" s="155"/>
      <c r="AE6" s="155"/>
      <c r="AF6" s="155"/>
      <c r="AG6" s="155"/>
      <c r="AH6" s="155"/>
      <c r="AI6" s="155"/>
      <c r="AJ6" s="155"/>
      <c r="AK6" s="155"/>
      <c r="AL6" s="155"/>
      <c r="AM6" s="155"/>
    </row>
    <row r="7" spans="1:39" s="8" customFormat="1" ht="25.5" x14ac:dyDescent="0.2">
      <c r="A7" s="168" t="s">
        <v>39</v>
      </c>
      <c r="B7" s="169" t="s">
        <v>342</v>
      </c>
      <c r="C7" s="167"/>
      <c r="D7" s="167"/>
      <c r="E7" s="167"/>
      <c r="F7" s="167"/>
      <c r="G7" s="167"/>
      <c r="H7" s="164"/>
      <c r="I7" s="167"/>
      <c r="J7" s="167"/>
      <c r="K7" s="167"/>
      <c r="L7" s="153"/>
      <c r="M7" s="153"/>
      <c r="N7" s="153"/>
      <c r="O7" s="153"/>
      <c r="P7" s="153"/>
      <c r="Q7" s="154"/>
      <c r="R7" s="153"/>
      <c r="S7" s="153"/>
      <c r="T7" s="162"/>
      <c r="U7" s="153"/>
      <c r="V7" s="153"/>
      <c r="W7" s="153"/>
      <c r="X7" s="153"/>
      <c r="Y7" s="153"/>
      <c r="Z7" s="154"/>
      <c r="AA7" s="153"/>
      <c r="AB7" s="153"/>
      <c r="AC7" s="153"/>
      <c r="AD7" s="155"/>
      <c r="AE7" s="155"/>
      <c r="AF7" s="155"/>
      <c r="AG7" s="155"/>
      <c r="AH7" s="155"/>
      <c r="AI7" s="155"/>
      <c r="AJ7" s="155"/>
      <c r="AK7" s="155"/>
      <c r="AL7" s="155"/>
      <c r="AM7" s="155"/>
    </row>
    <row r="8" spans="1:39" s="8" customFormat="1" ht="17.25" customHeight="1" x14ac:dyDescent="0.2">
      <c r="A8" s="156" t="s">
        <v>374</v>
      </c>
      <c r="B8" s="157" t="s">
        <v>375</v>
      </c>
      <c r="C8" s="161">
        <f>SUM(D8:K8)</f>
        <v>9237500</v>
      </c>
      <c r="D8" s="172">
        <f>SUM(D9+D48)</f>
        <v>1553000</v>
      </c>
      <c r="E8" s="172">
        <f t="shared" ref="E8:K8" si="0">SUM(E9+E48)</f>
        <v>16000</v>
      </c>
      <c r="F8" s="172">
        <f t="shared" si="0"/>
        <v>235000</v>
      </c>
      <c r="G8" s="172">
        <v>0</v>
      </c>
      <c r="H8" s="172">
        <f t="shared" si="0"/>
        <v>7428500</v>
      </c>
      <c r="I8" s="172">
        <f t="shared" si="0"/>
        <v>0</v>
      </c>
      <c r="J8" s="172">
        <f t="shared" si="0"/>
        <v>5000</v>
      </c>
      <c r="K8" s="172">
        <f t="shared" si="0"/>
        <v>0</v>
      </c>
      <c r="L8" s="161">
        <f>SUM(M8:T8)</f>
        <v>9255500</v>
      </c>
      <c r="M8" s="172">
        <f>SUM(M9+M48)</f>
        <v>1553000</v>
      </c>
      <c r="N8" s="172">
        <f t="shared" ref="N8:T8" si="1">SUM(N9+N48)</f>
        <v>16000</v>
      </c>
      <c r="O8" s="172">
        <f t="shared" si="1"/>
        <v>235000</v>
      </c>
      <c r="P8" s="172">
        <f t="shared" si="1"/>
        <v>0</v>
      </c>
      <c r="Q8" s="172">
        <f t="shared" si="1"/>
        <v>7446500</v>
      </c>
      <c r="R8" s="172">
        <f t="shared" si="1"/>
        <v>0</v>
      </c>
      <c r="S8" s="172">
        <f t="shared" si="1"/>
        <v>5000</v>
      </c>
      <c r="T8" s="172">
        <f t="shared" si="1"/>
        <v>0</v>
      </c>
      <c r="U8" s="161">
        <f>SUM(V8:AC8)</f>
        <v>9237500</v>
      </c>
      <c r="V8" s="172">
        <f>SUM(V9+V48)</f>
        <v>1553000</v>
      </c>
      <c r="W8" s="172">
        <f t="shared" ref="W8:AC8" si="2">SUM(W9+W48)</f>
        <v>16000</v>
      </c>
      <c r="X8" s="172">
        <f t="shared" si="2"/>
        <v>235000</v>
      </c>
      <c r="Y8" s="172">
        <f t="shared" si="2"/>
        <v>0</v>
      </c>
      <c r="Z8" s="172">
        <f t="shared" si="2"/>
        <v>7428500</v>
      </c>
      <c r="AA8" s="172">
        <f t="shared" si="2"/>
        <v>0</v>
      </c>
      <c r="AB8" s="172">
        <f t="shared" si="2"/>
        <v>5000</v>
      </c>
      <c r="AC8" s="172">
        <f t="shared" si="2"/>
        <v>0</v>
      </c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1:39" s="8" customFormat="1" x14ac:dyDescent="0.2">
      <c r="A9" s="165">
        <v>3</v>
      </c>
      <c r="B9" s="173" t="s">
        <v>343</v>
      </c>
      <c r="C9" s="167">
        <f>SUM(D9:K9)</f>
        <v>9222500</v>
      </c>
      <c r="D9" s="167">
        <f>SUM(D10+D18+D46)</f>
        <v>1553000</v>
      </c>
      <c r="E9" s="167">
        <f t="shared" ref="E9:K9" si="3">SUM(E10+E18+E46)</f>
        <v>10000</v>
      </c>
      <c r="F9" s="167">
        <f t="shared" si="3"/>
        <v>231000</v>
      </c>
      <c r="G9" s="167">
        <f t="shared" si="3"/>
        <v>0</v>
      </c>
      <c r="H9" s="164">
        <f t="shared" si="3"/>
        <v>7428500</v>
      </c>
      <c r="I9" s="167">
        <f t="shared" si="3"/>
        <v>0</v>
      </c>
      <c r="J9" s="167">
        <f t="shared" si="3"/>
        <v>0</v>
      </c>
      <c r="K9" s="167">
        <f t="shared" si="3"/>
        <v>0</v>
      </c>
      <c r="L9" s="167">
        <f>SUM(M9:T9)</f>
        <v>9240500</v>
      </c>
      <c r="M9" s="167">
        <f>SUM(M10+M18+M46)</f>
        <v>1553000</v>
      </c>
      <c r="N9" s="167">
        <f t="shared" ref="N9:T9" si="4">SUM(N10+N18+N46)</f>
        <v>10000</v>
      </c>
      <c r="O9" s="167">
        <f t="shared" si="4"/>
        <v>231000</v>
      </c>
      <c r="P9" s="167">
        <f t="shared" si="4"/>
        <v>0</v>
      </c>
      <c r="Q9" s="164">
        <f t="shared" si="4"/>
        <v>7446500</v>
      </c>
      <c r="R9" s="167">
        <f t="shared" si="4"/>
        <v>0</v>
      </c>
      <c r="S9" s="167">
        <f t="shared" si="4"/>
        <v>0</v>
      </c>
      <c r="T9" s="167">
        <f t="shared" si="4"/>
        <v>0</v>
      </c>
      <c r="U9" s="167">
        <f>SUM(V9:AC9)</f>
        <v>9222500</v>
      </c>
      <c r="V9" s="167">
        <f>SUM(V10+V18+V46)</f>
        <v>1553000</v>
      </c>
      <c r="W9" s="167">
        <f t="shared" ref="W9:AC9" si="5">SUM(W10+W18+W46)</f>
        <v>10000</v>
      </c>
      <c r="X9" s="167">
        <f t="shared" si="5"/>
        <v>231000</v>
      </c>
      <c r="Y9" s="167">
        <f t="shared" si="5"/>
        <v>0</v>
      </c>
      <c r="Z9" s="164">
        <f t="shared" si="5"/>
        <v>7428500</v>
      </c>
      <c r="AA9" s="167">
        <f t="shared" si="5"/>
        <v>0</v>
      </c>
      <c r="AB9" s="167">
        <f t="shared" si="5"/>
        <v>0</v>
      </c>
      <c r="AC9" s="167">
        <f t="shared" si="5"/>
        <v>0</v>
      </c>
      <c r="AD9" s="155"/>
      <c r="AE9" s="155"/>
      <c r="AF9" s="155"/>
      <c r="AG9" s="155"/>
      <c r="AH9" s="155"/>
      <c r="AI9" s="155"/>
      <c r="AJ9" s="155"/>
      <c r="AK9" s="155"/>
      <c r="AL9" s="155"/>
      <c r="AM9" s="155"/>
    </row>
    <row r="10" spans="1:39" s="79" customFormat="1" x14ac:dyDescent="0.2">
      <c r="A10" s="174">
        <v>31</v>
      </c>
      <c r="B10" s="175" t="s">
        <v>21</v>
      </c>
      <c r="C10" s="164">
        <f t="shared" ref="C10:C59" si="6">SUM(D10:K10)</f>
        <v>7052000</v>
      </c>
      <c r="D10" s="164">
        <f>SUM(D11:D17)</f>
        <v>0</v>
      </c>
      <c r="E10" s="164">
        <f t="shared" ref="E10:K10" si="7">SUM(E11:E17)</f>
        <v>0</v>
      </c>
      <c r="F10" s="164">
        <f t="shared" si="7"/>
        <v>0</v>
      </c>
      <c r="G10" s="164">
        <f t="shared" si="7"/>
        <v>0</v>
      </c>
      <c r="H10" s="164">
        <f t="shared" si="7"/>
        <v>7052000</v>
      </c>
      <c r="I10" s="164">
        <f t="shared" si="7"/>
        <v>0</v>
      </c>
      <c r="J10" s="164">
        <f t="shared" si="7"/>
        <v>0</v>
      </c>
      <c r="K10" s="164">
        <f t="shared" si="7"/>
        <v>0</v>
      </c>
      <c r="L10" s="164">
        <f t="shared" ref="L10:L59" si="8">SUM(M10:T10)</f>
        <v>7070000</v>
      </c>
      <c r="M10" s="164">
        <f>SUM(M11:M17)</f>
        <v>0</v>
      </c>
      <c r="N10" s="164">
        <f t="shared" ref="N10:T10" si="9">SUM(N11:N17)</f>
        <v>0</v>
      </c>
      <c r="O10" s="164">
        <f t="shared" si="9"/>
        <v>0</v>
      </c>
      <c r="P10" s="164">
        <f t="shared" si="9"/>
        <v>0</v>
      </c>
      <c r="Q10" s="164">
        <f t="shared" si="9"/>
        <v>7070000</v>
      </c>
      <c r="R10" s="164">
        <f t="shared" si="9"/>
        <v>0</v>
      </c>
      <c r="S10" s="164">
        <f t="shared" si="9"/>
        <v>0</v>
      </c>
      <c r="T10" s="164">
        <f t="shared" si="9"/>
        <v>0</v>
      </c>
      <c r="U10" s="164">
        <f t="shared" ref="U10:U59" si="10">SUM(V10:AC10)</f>
        <v>7052000</v>
      </c>
      <c r="V10" s="164">
        <f>SUM(V11:V17)</f>
        <v>0</v>
      </c>
      <c r="W10" s="164">
        <f t="shared" ref="W10:AC10" si="11">SUM(W11:W17)</f>
        <v>0</v>
      </c>
      <c r="X10" s="164">
        <f t="shared" si="11"/>
        <v>0</v>
      </c>
      <c r="Y10" s="164">
        <f t="shared" si="11"/>
        <v>0</v>
      </c>
      <c r="Z10" s="164">
        <f t="shared" si="11"/>
        <v>7052000</v>
      </c>
      <c r="AA10" s="164">
        <f t="shared" si="11"/>
        <v>0</v>
      </c>
      <c r="AB10" s="164">
        <f t="shared" si="11"/>
        <v>0</v>
      </c>
      <c r="AC10" s="164">
        <f t="shared" si="11"/>
        <v>0</v>
      </c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39" x14ac:dyDescent="0.2">
      <c r="A11" s="176">
        <v>3111</v>
      </c>
      <c r="B11" s="184" t="s">
        <v>43</v>
      </c>
      <c r="C11" s="167">
        <f t="shared" si="6"/>
        <v>5730000</v>
      </c>
      <c r="D11" s="178"/>
      <c r="E11" s="178"/>
      <c r="F11" s="178"/>
      <c r="G11" s="178"/>
      <c r="H11" s="179">
        <v>5730000</v>
      </c>
      <c r="I11" s="178"/>
      <c r="J11" s="178"/>
      <c r="K11" s="178"/>
      <c r="L11" s="167">
        <f t="shared" si="8"/>
        <v>5730000</v>
      </c>
      <c r="M11" s="178"/>
      <c r="N11" s="178"/>
      <c r="O11" s="178"/>
      <c r="P11" s="178"/>
      <c r="Q11" s="179">
        <v>5730000</v>
      </c>
      <c r="R11" s="178"/>
      <c r="S11" s="178"/>
      <c r="T11" s="178"/>
      <c r="U11" s="167">
        <f t="shared" si="10"/>
        <v>5730000</v>
      </c>
      <c r="V11" s="178"/>
      <c r="W11" s="178"/>
      <c r="X11" s="178"/>
      <c r="Y11" s="178"/>
      <c r="Z11" s="179">
        <v>5730000</v>
      </c>
      <c r="AA11" s="178"/>
      <c r="AB11" s="178"/>
      <c r="AC11" s="178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x14ac:dyDescent="0.2">
      <c r="A12" s="176">
        <v>3113</v>
      </c>
      <c r="B12" s="184" t="s">
        <v>57</v>
      </c>
      <c r="C12" s="167">
        <f t="shared" si="6"/>
        <v>0</v>
      </c>
      <c r="D12" s="178"/>
      <c r="E12" s="178"/>
      <c r="F12" s="178"/>
      <c r="G12" s="178"/>
      <c r="H12" s="179"/>
      <c r="I12" s="178"/>
      <c r="J12" s="178"/>
      <c r="K12" s="178"/>
      <c r="L12" s="167">
        <f t="shared" si="8"/>
        <v>0</v>
      </c>
      <c r="M12" s="178"/>
      <c r="N12" s="178"/>
      <c r="O12" s="178"/>
      <c r="P12" s="178"/>
      <c r="Q12" s="179"/>
      <c r="R12" s="178"/>
      <c r="S12" s="178"/>
      <c r="T12" s="178"/>
      <c r="U12" s="167">
        <f t="shared" si="10"/>
        <v>0</v>
      </c>
      <c r="V12" s="178"/>
      <c r="W12" s="178"/>
      <c r="X12" s="178"/>
      <c r="Y12" s="178"/>
      <c r="Z12" s="179"/>
      <c r="AA12" s="178"/>
      <c r="AB12" s="178"/>
      <c r="AC12" s="178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39" x14ac:dyDescent="0.2">
      <c r="A13" s="176">
        <v>3114</v>
      </c>
      <c r="B13" s="184" t="s">
        <v>59</v>
      </c>
      <c r="C13" s="167">
        <f t="shared" si="6"/>
        <v>92000</v>
      </c>
      <c r="D13" s="178"/>
      <c r="E13" s="178"/>
      <c r="F13" s="178"/>
      <c r="G13" s="178"/>
      <c r="H13" s="179">
        <v>92000</v>
      </c>
      <c r="I13" s="178"/>
      <c r="J13" s="178"/>
      <c r="K13" s="178"/>
      <c r="L13" s="167">
        <f t="shared" si="8"/>
        <v>92000</v>
      </c>
      <c r="M13" s="178"/>
      <c r="N13" s="178"/>
      <c r="O13" s="178"/>
      <c r="P13" s="178"/>
      <c r="Q13" s="179">
        <v>92000</v>
      </c>
      <c r="R13" s="178"/>
      <c r="S13" s="178"/>
      <c r="T13" s="178"/>
      <c r="U13" s="167">
        <f t="shared" si="10"/>
        <v>92000</v>
      </c>
      <c r="V13" s="178"/>
      <c r="W13" s="178"/>
      <c r="X13" s="178"/>
      <c r="Y13" s="178"/>
      <c r="Z13" s="179">
        <v>92000</v>
      </c>
      <c r="AA13" s="178"/>
      <c r="AB13" s="178"/>
      <c r="AC13" s="178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39" x14ac:dyDescent="0.2">
      <c r="A14" s="176">
        <v>3121</v>
      </c>
      <c r="B14" s="184" t="s">
        <v>23</v>
      </c>
      <c r="C14" s="167">
        <f t="shared" si="6"/>
        <v>242000</v>
      </c>
      <c r="D14" s="178"/>
      <c r="E14" s="178"/>
      <c r="F14" s="178"/>
      <c r="G14" s="178"/>
      <c r="H14" s="179">
        <v>242000</v>
      </c>
      <c r="I14" s="178"/>
      <c r="J14" s="178"/>
      <c r="K14" s="178"/>
      <c r="L14" s="167">
        <f t="shared" si="8"/>
        <v>260000</v>
      </c>
      <c r="M14" s="178"/>
      <c r="N14" s="178"/>
      <c r="O14" s="178"/>
      <c r="P14" s="178"/>
      <c r="Q14" s="179">
        <v>260000</v>
      </c>
      <c r="R14" s="178"/>
      <c r="S14" s="178"/>
      <c r="T14" s="178"/>
      <c r="U14" s="167">
        <f t="shared" si="10"/>
        <v>242000</v>
      </c>
      <c r="V14" s="178"/>
      <c r="W14" s="178"/>
      <c r="X14" s="178"/>
      <c r="Y14" s="178"/>
      <c r="Z14" s="179">
        <v>242000</v>
      </c>
      <c r="AA14" s="178"/>
      <c r="AB14" s="178"/>
      <c r="AC14" s="178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39" x14ac:dyDescent="0.2">
      <c r="A15" s="176">
        <v>3131</v>
      </c>
      <c r="B15" s="184" t="s">
        <v>345</v>
      </c>
      <c r="C15" s="167">
        <f t="shared" si="6"/>
        <v>0</v>
      </c>
      <c r="D15" s="178"/>
      <c r="E15" s="178"/>
      <c r="F15" s="178"/>
      <c r="G15" s="178"/>
      <c r="H15" s="179" t="s">
        <v>356</v>
      </c>
      <c r="I15" s="178"/>
      <c r="J15" s="178"/>
      <c r="K15" s="178"/>
      <c r="L15" s="167">
        <f t="shared" si="8"/>
        <v>0</v>
      </c>
      <c r="M15" s="178"/>
      <c r="N15" s="178"/>
      <c r="O15" s="178"/>
      <c r="P15" s="178"/>
      <c r="Q15" s="179" t="s">
        <v>356</v>
      </c>
      <c r="R15" s="178"/>
      <c r="S15" s="178"/>
      <c r="T15" s="178"/>
      <c r="U15" s="167">
        <f t="shared" si="10"/>
        <v>0</v>
      </c>
      <c r="V15" s="178"/>
      <c r="W15" s="178"/>
      <c r="X15" s="178"/>
      <c r="Y15" s="178"/>
      <c r="Z15" s="179" t="s">
        <v>356</v>
      </c>
      <c r="AA15" s="178"/>
      <c r="AB15" s="178"/>
      <c r="AC15" s="178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39" ht="24" x14ac:dyDescent="0.2">
      <c r="A16" s="176">
        <v>3132</v>
      </c>
      <c r="B16" s="184" t="s">
        <v>44</v>
      </c>
      <c r="C16" s="167">
        <f t="shared" si="6"/>
        <v>890000</v>
      </c>
      <c r="D16" s="178"/>
      <c r="E16" s="178"/>
      <c r="F16" s="178"/>
      <c r="G16" s="178"/>
      <c r="H16" s="179">
        <v>890000</v>
      </c>
      <c r="I16" s="178"/>
      <c r="J16" s="178"/>
      <c r="K16" s="178"/>
      <c r="L16" s="167">
        <f t="shared" si="8"/>
        <v>890000</v>
      </c>
      <c r="M16" s="178"/>
      <c r="N16" s="178"/>
      <c r="O16" s="178"/>
      <c r="P16" s="178"/>
      <c r="Q16" s="179">
        <v>890000</v>
      </c>
      <c r="R16" s="178"/>
      <c r="S16" s="178"/>
      <c r="T16" s="178"/>
      <c r="U16" s="167">
        <f t="shared" si="10"/>
        <v>890000</v>
      </c>
      <c r="V16" s="178"/>
      <c r="W16" s="178"/>
      <c r="X16" s="178"/>
      <c r="Y16" s="178"/>
      <c r="Z16" s="179">
        <v>890000</v>
      </c>
      <c r="AA16" s="178"/>
      <c r="AB16" s="178"/>
      <c r="AC16" s="178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39" ht="24" x14ac:dyDescent="0.2">
      <c r="A17" s="180">
        <v>3133</v>
      </c>
      <c r="B17" s="181" t="s">
        <v>45</v>
      </c>
      <c r="C17" s="167">
        <f t="shared" si="6"/>
        <v>98000</v>
      </c>
      <c r="D17" s="178"/>
      <c r="E17" s="178"/>
      <c r="F17" s="178"/>
      <c r="G17" s="178"/>
      <c r="H17" s="179">
        <v>98000</v>
      </c>
      <c r="I17" s="178"/>
      <c r="J17" s="178"/>
      <c r="K17" s="178"/>
      <c r="L17" s="167">
        <f t="shared" si="8"/>
        <v>98000</v>
      </c>
      <c r="M17" s="178"/>
      <c r="N17" s="178"/>
      <c r="O17" s="178"/>
      <c r="P17" s="178"/>
      <c r="Q17" s="179">
        <v>98000</v>
      </c>
      <c r="R17" s="178"/>
      <c r="S17" s="178"/>
      <c r="T17" s="178"/>
      <c r="U17" s="167">
        <f t="shared" si="10"/>
        <v>98000</v>
      </c>
      <c r="V17" s="178"/>
      <c r="W17" s="178"/>
      <c r="X17" s="178"/>
      <c r="Y17" s="178"/>
      <c r="Z17" s="179">
        <v>98000</v>
      </c>
      <c r="AA17" s="178"/>
      <c r="AB17" s="178"/>
      <c r="AC17" s="178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39" s="79" customFormat="1" x14ac:dyDescent="0.2">
      <c r="A18" s="174">
        <v>32</v>
      </c>
      <c r="B18" s="175" t="s">
        <v>25</v>
      </c>
      <c r="C18" s="164">
        <f t="shared" si="6"/>
        <v>2168300</v>
      </c>
      <c r="D18" s="164">
        <f>SUM(D19:D45)</f>
        <v>1550800</v>
      </c>
      <c r="E18" s="164">
        <f t="shared" ref="E18:K18" si="12">SUM(E19:E45)</f>
        <v>10000</v>
      </c>
      <c r="F18" s="164">
        <f t="shared" si="12"/>
        <v>231000</v>
      </c>
      <c r="G18" s="164">
        <f t="shared" si="12"/>
        <v>0</v>
      </c>
      <c r="H18" s="164">
        <f t="shared" si="12"/>
        <v>376500</v>
      </c>
      <c r="I18" s="164">
        <f t="shared" si="12"/>
        <v>0</v>
      </c>
      <c r="J18" s="164">
        <f t="shared" si="12"/>
        <v>0</v>
      </c>
      <c r="K18" s="164">
        <f t="shared" si="12"/>
        <v>0</v>
      </c>
      <c r="L18" s="164">
        <f t="shared" si="8"/>
        <v>2168300</v>
      </c>
      <c r="M18" s="164">
        <f>SUM(M19:M45)</f>
        <v>1550800</v>
      </c>
      <c r="N18" s="164">
        <f t="shared" ref="N18:T18" si="13">SUM(N19:N45)</f>
        <v>10000</v>
      </c>
      <c r="O18" s="164">
        <f t="shared" si="13"/>
        <v>231000</v>
      </c>
      <c r="P18" s="164">
        <f t="shared" si="13"/>
        <v>0</v>
      </c>
      <c r="Q18" s="164">
        <f t="shared" si="13"/>
        <v>376500</v>
      </c>
      <c r="R18" s="164">
        <f t="shared" si="13"/>
        <v>0</v>
      </c>
      <c r="S18" s="164">
        <f t="shared" si="13"/>
        <v>0</v>
      </c>
      <c r="T18" s="164">
        <f t="shared" si="13"/>
        <v>0</v>
      </c>
      <c r="U18" s="164">
        <f t="shared" si="10"/>
        <v>2168300</v>
      </c>
      <c r="V18" s="164">
        <f>SUM(V19:V45)</f>
        <v>1550800</v>
      </c>
      <c r="W18" s="164">
        <f t="shared" ref="W18:AC18" si="14">SUM(W19:W45)</f>
        <v>10000</v>
      </c>
      <c r="X18" s="164">
        <f t="shared" si="14"/>
        <v>231000</v>
      </c>
      <c r="Y18" s="164">
        <f t="shared" si="14"/>
        <v>0</v>
      </c>
      <c r="Z18" s="164">
        <f t="shared" si="14"/>
        <v>376500</v>
      </c>
      <c r="AA18" s="164">
        <f t="shared" si="14"/>
        <v>0</v>
      </c>
      <c r="AB18" s="164">
        <f t="shared" si="14"/>
        <v>0</v>
      </c>
      <c r="AC18" s="164">
        <f t="shared" si="14"/>
        <v>0</v>
      </c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</row>
    <row r="19" spans="1:39" s="8" customFormat="1" x14ac:dyDescent="0.2">
      <c r="A19" s="180">
        <v>3211</v>
      </c>
      <c r="B19" s="181" t="s">
        <v>66</v>
      </c>
      <c r="C19" s="167">
        <f t="shared" si="6"/>
        <v>23000</v>
      </c>
      <c r="D19" s="178">
        <v>23000</v>
      </c>
      <c r="E19" s="167"/>
      <c r="F19" s="167"/>
      <c r="G19" s="167"/>
      <c r="H19" s="164"/>
      <c r="I19" s="167"/>
      <c r="J19" s="167"/>
      <c r="K19" s="167"/>
      <c r="L19" s="167">
        <f t="shared" si="8"/>
        <v>23000</v>
      </c>
      <c r="M19" s="178">
        <v>23000</v>
      </c>
      <c r="N19" s="167"/>
      <c r="O19" s="167"/>
      <c r="P19" s="167"/>
      <c r="Q19" s="164"/>
      <c r="R19" s="167"/>
      <c r="S19" s="167"/>
      <c r="T19" s="167"/>
      <c r="U19" s="167">
        <f t="shared" si="10"/>
        <v>23000</v>
      </c>
      <c r="V19" s="178">
        <v>23000</v>
      </c>
      <c r="W19" s="167"/>
      <c r="X19" s="167"/>
      <c r="Y19" s="167"/>
      <c r="Z19" s="164"/>
      <c r="AA19" s="167"/>
      <c r="AB19" s="167"/>
      <c r="AC19" s="167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</row>
    <row r="20" spans="1:39" s="8" customFormat="1" ht="24" x14ac:dyDescent="0.2">
      <c r="A20" s="180">
        <v>3212</v>
      </c>
      <c r="B20" s="181" t="s">
        <v>68</v>
      </c>
      <c r="C20" s="167">
        <f t="shared" si="6"/>
        <v>350000</v>
      </c>
      <c r="D20" s="178" t="s">
        <v>356</v>
      </c>
      <c r="E20" s="167"/>
      <c r="F20" s="167"/>
      <c r="G20" s="167"/>
      <c r="H20" s="179">
        <v>350000</v>
      </c>
      <c r="I20" s="167"/>
      <c r="J20" s="167"/>
      <c r="K20" s="167"/>
      <c r="L20" s="167">
        <f t="shared" si="8"/>
        <v>350000</v>
      </c>
      <c r="M20" s="178" t="s">
        <v>356</v>
      </c>
      <c r="N20" s="167"/>
      <c r="O20" s="167"/>
      <c r="P20" s="167"/>
      <c r="Q20" s="179">
        <v>350000</v>
      </c>
      <c r="R20" s="167"/>
      <c r="S20" s="167"/>
      <c r="T20" s="167"/>
      <c r="U20" s="167">
        <f t="shared" si="10"/>
        <v>350000</v>
      </c>
      <c r="V20" s="178" t="s">
        <v>356</v>
      </c>
      <c r="W20" s="167"/>
      <c r="X20" s="167"/>
      <c r="Y20" s="167"/>
      <c r="Z20" s="179">
        <v>350000</v>
      </c>
      <c r="AA20" s="167"/>
      <c r="AB20" s="167"/>
      <c r="AC20" s="167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</row>
    <row r="21" spans="1:39" s="8" customFormat="1" x14ac:dyDescent="0.2">
      <c r="A21" s="180">
        <v>3213</v>
      </c>
      <c r="B21" s="181" t="s">
        <v>70</v>
      </c>
      <c r="C21" s="167">
        <f t="shared" si="6"/>
        <v>7000</v>
      </c>
      <c r="D21" s="178">
        <v>7000</v>
      </c>
      <c r="E21" s="167"/>
      <c r="F21" s="167"/>
      <c r="G21" s="167"/>
      <c r="H21" s="164"/>
      <c r="I21" s="167"/>
      <c r="J21" s="167"/>
      <c r="K21" s="167"/>
      <c r="L21" s="167">
        <f t="shared" si="8"/>
        <v>7000</v>
      </c>
      <c r="M21" s="178">
        <v>7000</v>
      </c>
      <c r="N21" s="167"/>
      <c r="O21" s="167"/>
      <c r="P21" s="167"/>
      <c r="Q21" s="164"/>
      <c r="R21" s="167"/>
      <c r="S21" s="167"/>
      <c r="T21" s="167"/>
      <c r="U21" s="167">
        <f t="shared" si="10"/>
        <v>7000</v>
      </c>
      <c r="V21" s="178">
        <v>7000</v>
      </c>
      <c r="W21" s="167"/>
      <c r="X21" s="167"/>
      <c r="Y21" s="167"/>
      <c r="Z21" s="164"/>
      <c r="AA21" s="167"/>
      <c r="AB21" s="167"/>
      <c r="AC21" s="167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s="8" customFormat="1" x14ac:dyDescent="0.2">
      <c r="A22" s="180">
        <v>3214</v>
      </c>
      <c r="B22" s="181" t="s">
        <v>72</v>
      </c>
      <c r="C22" s="167">
        <f t="shared" si="6"/>
        <v>2000</v>
      </c>
      <c r="D22" s="178">
        <v>2000</v>
      </c>
      <c r="E22" s="167"/>
      <c r="F22" s="167"/>
      <c r="G22" s="167"/>
      <c r="H22" s="164"/>
      <c r="I22" s="167"/>
      <c r="J22" s="167"/>
      <c r="K22" s="167"/>
      <c r="L22" s="167">
        <f t="shared" si="8"/>
        <v>2000</v>
      </c>
      <c r="M22" s="178">
        <v>2000</v>
      </c>
      <c r="N22" s="167"/>
      <c r="O22" s="167"/>
      <c r="P22" s="167"/>
      <c r="Q22" s="164"/>
      <c r="R22" s="167"/>
      <c r="S22" s="167"/>
      <c r="T22" s="167"/>
      <c r="U22" s="167">
        <f t="shared" si="10"/>
        <v>2000</v>
      </c>
      <c r="V22" s="178">
        <v>2000</v>
      </c>
      <c r="W22" s="167"/>
      <c r="X22" s="167"/>
      <c r="Y22" s="167"/>
      <c r="Z22" s="164"/>
      <c r="AA22" s="167"/>
      <c r="AB22" s="167"/>
      <c r="AC22" s="167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s="8" customFormat="1" ht="24" x14ac:dyDescent="0.2">
      <c r="A23" s="180">
        <v>3221</v>
      </c>
      <c r="B23" s="181" t="s">
        <v>46</v>
      </c>
      <c r="C23" s="167">
        <f t="shared" si="6"/>
        <v>83800</v>
      </c>
      <c r="D23" s="178">
        <v>70000</v>
      </c>
      <c r="E23" s="178">
        <v>800</v>
      </c>
      <c r="F23" s="178">
        <v>13000</v>
      </c>
      <c r="G23" s="167"/>
      <c r="H23" s="164"/>
      <c r="I23" s="167"/>
      <c r="J23" s="167"/>
      <c r="K23" s="167"/>
      <c r="L23" s="167">
        <f t="shared" si="8"/>
        <v>83800</v>
      </c>
      <c r="M23" s="178">
        <v>70000</v>
      </c>
      <c r="N23" s="178">
        <v>800</v>
      </c>
      <c r="O23" s="178">
        <v>13000</v>
      </c>
      <c r="P23" s="167"/>
      <c r="Q23" s="164"/>
      <c r="R23" s="167"/>
      <c r="S23" s="167"/>
      <c r="T23" s="167"/>
      <c r="U23" s="167">
        <f t="shared" si="10"/>
        <v>83800</v>
      </c>
      <c r="V23" s="178">
        <v>70000</v>
      </c>
      <c r="W23" s="178">
        <v>800</v>
      </c>
      <c r="X23" s="178">
        <v>13000</v>
      </c>
      <c r="Y23" s="167"/>
      <c r="Z23" s="164"/>
      <c r="AA23" s="167"/>
      <c r="AB23" s="167"/>
      <c r="AC23" s="167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s="8" customFormat="1" x14ac:dyDescent="0.2">
      <c r="A24" s="180">
        <v>3222</v>
      </c>
      <c r="B24" s="181" t="s">
        <v>47</v>
      </c>
      <c r="C24" s="167">
        <f t="shared" si="6"/>
        <v>206800</v>
      </c>
      <c r="D24" s="178"/>
      <c r="E24" s="167"/>
      <c r="F24" s="178">
        <v>206800</v>
      </c>
      <c r="G24" s="178" t="s">
        <v>356</v>
      </c>
      <c r="H24" s="164"/>
      <c r="I24" s="167"/>
      <c r="J24" s="167"/>
      <c r="K24" s="167"/>
      <c r="L24" s="167">
        <f t="shared" si="8"/>
        <v>206800</v>
      </c>
      <c r="M24" s="178"/>
      <c r="N24" s="167"/>
      <c r="O24" s="178">
        <v>206800</v>
      </c>
      <c r="P24" s="178" t="s">
        <v>356</v>
      </c>
      <c r="Q24" s="164"/>
      <c r="R24" s="167"/>
      <c r="S24" s="167"/>
      <c r="T24" s="167"/>
      <c r="U24" s="167">
        <f t="shared" si="10"/>
        <v>206800</v>
      </c>
      <c r="V24" s="178"/>
      <c r="W24" s="167"/>
      <c r="X24" s="178">
        <v>206800</v>
      </c>
      <c r="Y24" s="178" t="s">
        <v>356</v>
      </c>
      <c r="Z24" s="164"/>
      <c r="AA24" s="167"/>
      <c r="AB24" s="167"/>
      <c r="AC24" s="167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s="8" customFormat="1" x14ac:dyDescent="0.2">
      <c r="A25" s="180">
        <v>3223</v>
      </c>
      <c r="B25" s="181" t="s">
        <v>77</v>
      </c>
      <c r="C25" s="167">
        <f t="shared" si="6"/>
        <v>460500</v>
      </c>
      <c r="D25" s="178">
        <v>457900</v>
      </c>
      <c r="E25" s="178">
        <v>1000</v>
      </c>
      <c r="F25" s="178">
        <v>1600</v>
      </c>
      <c r="G25" s="167"/>
      <c r="H25" s="164"/>
      <c r="I25" s="167"/>
      <c r="J25" s="167"/>
      <c r="K25" s="167"/>
      <c r="L25" s="167">
        <f t="shared" si="8"/>
        <v>460500</v>
      </c>
      <c r="M25" s="178">
        <v>457900</v>
      </c>
      <c r="N25" s="178">
        <v>1000</v>
      </c>
      <c r="O25" s="178">
        <v>1600</v>
      </c>
      <c r="P25" s="167"/>
      <c r="Q25" s="164"/>
      <c r="R25" s="167"/>
      <c r="S25" s="167"/>
      <c r="T25" s="167"/>
      <c r="U25" s="167">
        <f t="shared" si="10"/>
        <v>460500</v>
      </c>
      <c r="V25" s="178">
        <v>457900</v>
      </c>
      <c r="W25" s="178">
        <v>1000</v>
      </c>
      <c r="X25" s="178">
        <v>1600</v>
      </c>
      <c r="Y25" s="167"/>
      <c r="Z25" s="164"/>
      <c r="AA25" s="167"/>
      <c r="AB25" s="167"/>
      <c r="AC25" s="167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s="8" customFormat="1" ht="24" x14ac:dyDescent="0.2">
      <c r="A26" s="180">
        <v>3224</v>
      </c>
      <c r="B26" s="181" t="s">
        <v>79</v>
      </c>
      <c r="C26" s="167">
        <f t="shared" si="6"/>
        <v>35200</v>
      </c>
      <c r="D26" s="178">
        <v>33000</v>
      </c>
      <c r="E26" s="178">
        <v>2200</v>
      </c>
      <c r="F26" s="178"/>
      <c r="G26" s="167"/>
      <c r="H26" s="164"/>
      <c r="I26" s="167"/>
      <c r="J26" s="167"/>
      <c r="K26" s="167"/>
      <c r="L26" s="167">
        <f t="shared" si="8"/>
        <v>35200</v>
      </c>
      <c r="M26" s="178">
        <v>33000</v>
      </c>
      <c r="N26" s="178">
        <v>2200</v>
      </c>
      <c r="O26" s="178"/>
      <c r="P26" s="167"/>
      <c r="Q26" s="164"/>
      <c r="R26" s="167"/>
      <c r="S26" s="167"/>
      <c r="T26" s="167"/>
      <c r="U26" s="167">
        <f t="shared" si="10"/>
        <v>35200</v>
      </c>
      <c r="V26" s="178">
        <v>33000</v>
      </c>
      <c r="W26" s="178">
        <v>2200</v>
      </c>
      <c r="X26" s="178"/>
      <c r="Y26" s="167"/>
      <c r="Z26" s="164"/>
      <c r="AA26" s="167"/>
      <c r="AB26" s="167"/>
      <c r="AC26" s="167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x14ac:dyDescent="0.2">
      <c r="A27" s="180">
        <v>3225</v>
      </c>
      <c r="B27" s="181" t="s">
        <v>81</v>
      </c>
      <c r="C27" s="167">
        <f t="shared" si="6"/>
        <v>7550</v>
      </c>
      <c r="D27" s="178">
        <v>5550</v>
      </c>
      <c r="E27" s="178"/>
      <c r="F27" s="178">
        <v>2000</v>
      </c>
      <c r="G27" s="178"/>
      <c r="H27" s="179"/>
      <c r="I27" s="178"/>
      <c r="J27" s="178"/>
      <c r="K27" s="178"/>
      <c r="L27" s="167">
        <f t="shared" si="8"/>
        <v>7550</v>
      </c>
      <c r="M27" s="178">
        <v>5550</v>
      </c>
      <c r="N27" s="178"/>
      <c r="O27" s="178">
        <v>2000</v>
      </c>
      <c r="P27" s="178"/>
      <c r="Q27" s="179"/>
      <c r="R27" s="178"/>
      <c r="S27" s="178"/>
      <c r="T27" s="178"/>
      <c r="U27" s="167">
        <f t="shared" si="10"/>
        <v>7550</v>
      </c>
      <c r="V27" s="178">
        <v>5550</v>
      </c>
      <c r="W27" s="178"/>
      <c r="X27" s="178">
        <v>2000</v>
      </c>
      <c r="Y27" s="178"/>
      <c r="Z27" s="179"/>
      <c r="AA27" s="178"/>
      <c r="AB27" s="178"/>
      <c r="AC27" s="178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</row>
    <row r="28" spans="1:39" x14ac:dyDescent="0.2">
      <c r="A28" s="180">
        <v>3226</v>
      </c>
      <c r="B28" s="181" t="s">
        <v>346</v>
      </c>
      <c r="C28" s="167">
        <f t="shared" si="6"/>
        <v>0</v>
      </c>
      <c r="D28" s="178"/>
      <c r="E28" s="178"/>
      <c r="F28" s="178"/>
      <c r="G28" s="178"/>
      <c r="H28" s="179"/>
      <c r="I28" s="178"/>
      <c r="J28" s="178"/>
      <c r="K28" s="178"/>
      <c r="L28" s="167">
        <f t="shared" si="8"/>
        <v>0</v>
      </c>
      <c r="M28" s="178"/>
      <c r="N28" s="178"/>
      <c r="O28" s="178"/>
      <c r="P28" s="178"/>
      <c r="Q28" s="179"/>
      <c r="R28" s="178"/>
      <c r="S28" s="178"/>
      <c r="T28" s="178"/>
      <c r="U28" s="167">
        <f t="shared" si="10"/>
        <v>0</v>
      </c>
      <c r="V28" s="178"/>
      <c r="W28" s="178"/>
      <c r="X28" s="178"/>
      <c r="Y28" s="178"/>
      <c r="Z28" s="179"/>
      <c r="AA28" s="178"/>
      <c r="AB28" s="178"/>
      <c r="AC28" s="178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x14ac:dyDescent="0.2">
      <c r="A29" s="180">
        <v>3227</v>
      </c>
      <c r="B29" s="181" t="s">
        <v>83</v>
      </c>
      <c r="C29" s="167">
        <f t="shared" si="6"/>
        <v>3000</v>
      </c>
      <c r="D29" s="178">
        <v>1000</v>
      </c>
      <c r="E29" s="178"/>
      <c r="F29" s="178">
        <v>2000</v>
      </c>
      <c r="G29" s="178"/>
      <c r="H29" s="179"/>
      <c r="I29" s="178"/>
      <c r="J29" s="178"/>
      <c r="K29" s="178"/>
      <c r="L29" s="167">
        <f t="shared" si="8"/>
        <v>3000</v>
      </c>
      <c r="M29" s="178">
        <v>1000</v>
      </c>
      <c r="N29" s="178"/>
      <c r="O29" s="178">
        <v>2000</v>
      </c>
      <c r="P29" s="178"/>
      <c r="Q29" s="179"/>
      <c r="R29" s="178"/>
      <c r="S29" s="178"/>
      <c r="T29" s="178"/>
      <c r="U29" s="167">
        <f t="shared" si="10"/>
        <v>3000</v>
      </c>
      <c r="V29" s="178">
        <v>1000</v>
      </c>
      <c r="W29" s="178"/>
      <c r="X29" s="178">
        <v>2000</v>
      </c>
      <c r="Y29" s="178"/>
      <c r="Z29" s="179"/>
      <c r="AA29" s="178"/>
      <c r="AB29" s="178"/>
      <c r="AC29" s="178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s="8" customFormat="1" x14ac:dyDescent="0.2">
      <c r="A30" s="180">
        <v>3231</v>
      </c>
      <c r="B30" s="181" t="s">
        <v>86</v>
      </c>
      <c r="C30" s="167">
        <f t="shared" si="6"/>
        <v>698500</v>
      </c>
      <c r="D30" s="178">
        <v>698500</v>
      </c>
      <c r="E30" s="167"/>
      <c r="F30" s="178"/>
      <c r="G30" s="167"/>
      <c r="H30" s="164"/>
      <c r="I30" s="167"/>
      <c r="J30" s="167"/>
      <c r="K30" s="167"/>
      <c r="L30" s="167">
        <f t="shared" si="8"/>
        <v>698500</v>
      </c>
      <c r="M30" s="178">
        <v>698500</v>
      </c>
      <c r="N30" s="167"/>
      <c r="O30" s="178"/>
      <c r="P30" s="167"/>
      <c r="Q30" s="164"/>
      <c r="R30" s="167"/>
      <c r="S30" s="167"/>
      <c r="T30" s="167"/>
      <c r="U30" s="167">
        <f t="shared" si="10"/>
        <v>698500</v>
      </c>
      <c r="V30" s="178">
        <v>698500</v>
      </c>
      <c r="W30" s="167"/>
      <c r="X30" s="178"/>
      <c r="Y30" s="167"/>
      <c r="Z30" s="164"/>
      <c r="AA30" s="167"/>
      <c r="AB30" s="167"/>
      <c r="AC30" s="167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s="8" customFormat="1" ht="24" x14ac:dyDescent="0.2">
      <c r="A31" s="180">
        <v>3232</v>
      </c>
      <c r="B31" s="181" t="s">
        <v>50</v>
      </c>
      <c r="C31" s="167">
        <f t="shared" si="6"/>
        <v>67500</v>
      </c>
      <c r="D31" s="178">
        <v>62000</v>
      </c>
      <c r="E31" s="178">
        <v>5500</v>
      </c>
      <c r="F31" s="178"/>
      <c r="G31" s="167"/>
      <c r="H31" s="164"/>
      <c r="I31" s="167"/>
      <c r="J31" s="167"/>
      <c r="K31" s="167"/>
      <c r="L31" s="167">
        <f t="shared" si="8"/>
        <v>67500</v>
      </c>
      <c r="M31" s="178">
        <v>62000</v>
      </c>
      <c r="N31" s="178">
        <v>5500</v>
      </c>
      <c r="O31" s="178"/>
      <c r="P31" s="167"/>
      <c r="Q31" s="164"/>
      <c r="R31" s="167"/>
      <c r="S31" s="167"/>
      <c r="T31" s="167"/>
      <c r="U31" s="167">
        <f t="shared" si="10"/>
        <v>67500</v>
      </c>
      <c r="V31" s="178">
        <v>62000</v>
      </c>
      <c r="W31" s="178">
        <v>5500</v>
      </c>
      <c r="X31" s="178"/>
      <c r="Y31" s="167"/>
      <c r="Z31" s="164"/>
      <c r="AA31" s="167"/>
      <c r="AB31" s="167"/>
      <c r="AC31" s="167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s="8" customFormat="1" x14ac:dyDescent="0.2">
      <c r="A32" s="180">
        <v>3233</v>
      </c>
      <c r="B32" s="181" t="s">
        <v>89</v>
      </c>
      <c r="C32" s="167">
        <f t="shared" si="6"/>
        <v>0</v>
      </c>
      <c r="D32" s="167"/>
      <c r="E32" s="167"/>
      <c r="F32" s="178"/>
      <c r="G32" s="167"/>
      <c r="H32" s="164"/>
      <c r="I32" s="167"/>
      <c r="J32" s="167"/>
      <c r="K32" s="167"/>
      <c r="L32" s="167">
        <f t="shared" si="8"/>
        <v>0</v>
      </c>
      <c r="M32" s="167"/>
      <c r="N32" s="167"/>
      <c r="O32" s="178"/>
      <c r="P32" s="167"/>
      <c r="Q32" s="164"/>
      <c r="R32" s="167"/>
      <c r="S32" s="167"/>
      <c r="T32" s="167"/>
      <c r="U32" s="167">
        <f t="shared" si="10"/>
        <v>0</v>
      </c>
      <c r="V32" s="167"/>
      <c r="W32" s="167"/>
      <c r="X32" s="178"/>
      <c r="Y32" s="167"/>
      <c r="Z32" s="164"/>
      <c r="AA32" s="167"/>
      <c r="AB32" s="167"/>
      <c r="AC32" s="167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s="8" customFormat="1" x14ac:dyDescent="0.2">
      <c r="A33" s="180">
        <v>3234</v>
      </c>
      <c r="B33" s="181" t="s">
        <v>91</v>
      </c>
      <c r="C33" s="167">
        <f t="shared" si="6"/>
        <v>128288</v>
      </c>
      <c r="D33" s="178">
        <v>128288</v>
      </c>
      <c r="E33" s="167"/>
      <c r="F33" s="178"/>
      <c r="G33" s="167"/>
      <c r="H33" s="164"/>
      <c r="I33" s="167"/>
      <c r="J33" s="167"/>
      <c r="K33" s="167"/>
      <c r="L33" s="167">
        <f t="shared" si="8"/>
        <v>128288</v>
      </c>
      <c r="M33" s="178">
        <v>128288</v>
      </c>
      <c r="N33" s="167"/>
      <c r="O33" s="178"/>
      <c r="P33" s="167"/>
      <c r="Q33" s="164"/>
      <c r="R33" s="167"/>
      <c r="S33" s="167"/>
      <c r="T33" s="167"/>
      <c r="U33" s="167">
        <f t="shared" si="10"/>
        <v>128288</v>
      </c>
      <c r="V33" s="178">
        <v>128288</v>
      </c>
      <c r="W33" s="167"/>
      <c r="X33" s="178"/>
      <c r="Y33" s="167"/>
      <c r="Z33" s="164"/>
      <c r="AA33" s="167"/>
      <c r="AB33" s="167"/>
      <c r="AC33" s="167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s="8" customFormat="1" x14ac:dyDescent="0.2">
      <c r="A34" s="180">
        <v>3235</v>
      </c>
      <c r="B34" s="181" t="s">
        <v>93</v>
      </c>
      <c r="C34" s="167">
        <f t="shared" si="6"/>
        <v>0</v>
      </c>
      <c r="D34" s="167"/>
      <c r="E34" s="167"/>
      <c r="F34" s="178"/>
      <c r="G34" s="167"/>
      <c r="H34" s="164"/>
      <c r="I34" s="167"/>
      <c r="J34" s="167"/>
      <c r="K34" s="167"/>
      <c r="L34" s="167">
        <f t="shared" si="8"/>
        <v>0</v>
      </c>
      <c r="M34" s="167"/>
      <c r="N34" s="167"/>
      <c r="O34" s="178"/>
      <c r="P34" s="167"/>
      <c r="Q34" s="164"/>
      <c r="R34" s="167"/>
      <c r="S34" s="167"/>
      <c r="T34" s="167"/>
      <c r="U34" s="167">
        <f t="shared" si="10"/>
        <v>0</v>
      </c>
      <c r="V34" s="167"/>
      <c r="W34" s="167"/>
      <c r="X34" s="178"/>
      <c r="Y34" s="167"/>
      <c r="Z34" s="164"/>
      <c r="AA34" s="167"/>
      <c r="AB34" s="167"/>
      <c r="AC34" s="167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s="8" customFormat="1" x14ac:dyDescent="0.2">
      <c r="A35" s="180">
        <v>3236</v>
      </c>
      <c r="B35" s="181" t="s">
        <v>95</v>
      </c>
      <c r="C35" s="167">
        <f t="shared" si="6"/>
        <v>19100</v>
      </c>
      <c r="D35" s="178">
        <v>13500</v>
      </c>
      <c r="E35" s="167"/>
      <c r="F35" s="178">
        <v>5600</v>
      </c>
      <c r="G35" s="167"/>
      <c r="H35" s="164"/>
      <c r="I35" s="167"/>
      <c r="J35" s="167"/>
      <c r="K35" s="167"/>
      <c r="L35" s="167">
        <f t="shared" si="8"/>
        <v>19100</v>
      </c>
      <c r="M35" s="178">
        <v>13500</v>
      </c>
      <c r="N35" s="167"/>
      <c r="O35" s="178">
        <v>5600</v>
      </c>
      <c r="P35" s="167"/>
      <c r="Q35" s="164"/>
      <c r="R35" s="167"/>
      <c r="S35" s="167"/>
      <c r="T35" s="167"/>
      <c r="U35" s="167">
        <f t="shared" si="10"/>
        <v>19100</v>
      </c>
      <c r="V35" s="178">
        <v>13500</v>
      </c>
      <c r="W35" s="167"/>
      <c r="X35" s="178">
        <v>5600</v>
      </c>
      <c r="Y35" s="167"/>
      <c r="Z35" s="164"/>
      <c r="AA35" s="167"/>
      <c r="AB35" s="167"/>
      <c r="AC35" s="167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s="8" customFormat="1" x14ac:dyDescent="0.2">
      <c r="A36" s="180">
        <v>3237</v>
      </c>
      <c r="B36" s="181" t="s">
        <v>97</v>
      </c>
      <c r="C36" s="167">
        <f t="shared" si="6"/>
        <v>5500</v>
      </c>
      <c r="D36" s="178">
        <v>5000</v>
      </c>
      <c r="E36" s="178">
        <v>500</v>
      </c>
      <c r="F36" s="167"/>
      <c r="G36" s="167"/>
      <c r="H36" s="164"/>
      <c r="I36" s="167"/>
      <c r="J36" s="167"/>
      <c r="K36" s="167"/>
      <c r="L36" s="167">
        <f t="shared" si="8"/>
        <v>5500</v>
      </c>
      <c r="M36" s="178">
        <v>5000</v>
      </c>
      <c r="N36" s="178">
        <v>500</v>
      </c>
      <c r="O36" s="167"/>
      <c r="P36" s="167"/>
      <c r="Q36" s="164"/>
      <c r="R36" s="167"/>
      <c r="S36" s="167"/>
      <c r="T36" s="167"/>
      <c r="U36" s="167">
        <f t="shared" si="10"/>
        <v>5500</v>
      </c>
      <c r="V36" s="178">
        <v>5000</v>
      </c>
      <c r="W36" s="178">
        <v>500</v>
      </c>
      <c r="X36" s="167"/>
      <c r="Y36" s="167"/>
      <c r="Z36" s="164"/>
      <c r="AA36" s="167"/>
      <c r="AB36" s="167"/>
      <c r="AC36" s="167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</row>
    <row r="37" spans="1:39" s="8" customFormat="1" x14ac:dyDescent="0.2">
      <c r="A37" s="180">
        <v>3238</v>
      </c>
      <c r="B37" s="181" t="s">
        <v>99</v>
      </c>
      <c r="C37" s="167">
        <f t="shared" si="6"/>
        <v>10000</v>
      </c>
      <c r="D37" s="178">
        <v>10000</v>
      </c>
      <c r="E37" s="167"/>
      <c r="F37" s="167"/>
      <c r="G37" s="167"/>
      <c r="H37" s="164"/>
      <c r="I37" s="167"/>
      <c r="J37" s="167"/>
      <c r="K37" s="167"/>
      <c r="L37" s="167">
        <f t="shared" si="8"/>
        <v>10000</v>
      </c>
      <c r="M37" s="178">
        <v>10000</v>
      </c>
      <c r="N37" s="167"/>
      <c r="O37" s="167"/>
      <c r="P37" s="167"/>
      <c r="Q37" s="164"/>
      <c r="R37" s="167"/>
      <c r="S37" s="167"/>
      <c r="T37" s="167"/>
      <c r="U37" s="167">
        <f t="shared" si="10"/>
        <v>10000</v>
      </c>
      <c r="V37" s="178">
        <v>10000</v>
      </c>
      <c r="W37" s="167"/>
      <c r="X37" s="167"/>
      <c r="Y37" s="167"/>
      <c r="Z37" s="164"/>
      <c r="AA37" s="167"/>
      <c r="AB37" s="167"/>
      <c r="AC37" s="167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x14ac:dyDescent="0.2">
      <c r="A38" s="180">
        <v>3239</v>
      </c>
      <c r="B38" s="181" t="s">
        <v>101</v>
      </c>
      <c r="C38" s="167">
        <f t="shared" si="6"/>
        <v>10000</v>
      </c>
      <c r="D38" s="178">
        <v>10000</v>
      </c>
      <c r="E38" s="178"/>
      <c r="F38" s="178"/>
      <c r="G38" s="178"/>
      <c r="H38" s="179"/>
      <c r="I38" s="178"/>
      <c r="J38" s="178"/>
      <c r="K38" s="178"/>
      <c r="L38" s="167">
        <f t="shared" si="8"/>
        <v>10000</v>
      </c>
      <c r="M38" s="178">
        <v>10000</v>
      </c>
      <c r="N38" s="178"/>
      <c r="O38" s="178"/>
      <c r="P38" s="178"/>
      <c r="Q38" s="179"/>
      <c r="R38" s="178"/>
      <c r="S38" s="178"/>
      <c r="T38" s="178"/>
      <c r="U38" s="167">
        <f t="shared" si="10"/>
        <v>10000</v>
      </c>
      <c r="V38" s="178">
        <v>10000</v>
      </c>
      <c r="W38" s="178"/>
      <c r="X38" s="178"/>
      <c r="Y38" s="178"/>
      <c r="Z38" s="179"/>
      <c r="AA38" s="178"/>
      <c r="AB38" s="178"/>
      <c r="AC38" s="178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</row>
    <row r="39" spans="1:39" s="8" customFormat="1" ht="24" x14ac:dyDescent="0.2">
      <c r="A39" s="180">
        <v>3241</v>
      </c>
      <c r="B39" s="181" t="s">
        <v>103</v>
      </c>
      <c r="C39" s="167">
        <f t="shared" si="6"/>
        <v>0</v>
      </c>
      <c r="D39" s="167"/>
      <c r="E39" s="167"/>
      <c r="F39" s="167"/>
      <c r="G39" s="167"/>
      <c r="H39" s="164"/>
      <c r="I39" s="167"/>
      <c r="J39" s="167"/>
      <c r="K39" s="167"/>
      <c r="L39" s="167">
        <f t="shared" si="8"/>
        <v>0</v>
      </c>
      <c r="M39" s="167"/>
      <c r="N39" s="167"/>
      <c r="O39" s="167"/>
      <c r="P39" s="167"/>
      <c r="Q39" s="164"/>
      <c r="R39" s="167"/>
      <c r="S39" s="167"/>
      <c r="T39" s="167"/>
      <c r="U39" s="167">
        <f t="shared" si="10"/>
        <v>0</v>
      </c>
      <c r="V39" s="167"/>
      <c r="W39" s="167"/>
      <c r="X39" s="167"/>
      <c r="Y39" s="167"/>
      <c r="Z39" s="164"/>
      <c r="AA39" s="167"/>
      <c r="AB39" s="167"/>
      <c r="AC39" s="167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s="8" customFormat="1" x14ac:dyDescent="0.2">
      <c r="A40" s="180">
        <v>3291</v>
      </c>
      <c r="B40" s="182" t="s">
        <v>107</v>
      </c>
      <c r="C40" s="167">
        <f t="shared" si="6"/>
        <v>0</v>
      </c>
      <c r="D40" s="167"/>
      <c r="E40" s="167"/>
      <c r="F40" s="167"/>
      <c r="G40" s="167"/>
      <c r="H40" s="164"/>
      <c r="I40" s="167"/>
      <c r="J40" s="167"/>
      <c r="K40" s="167"/>
      <c r="L40" s="167">
        <f t="shared" si="8"/>
        <v>0</v>
      </c>
      <c r="M40" s="167"/>
      <c r="N40" s="167"/>
      <c r="O40" s="167"/>
      <c r="P40" s="167"/>
      <c r="Q40" s="164"/>
      <c r="R40" s="167"/>
      <c r="S40" s="167"/>
      <c r="T40" s="167"/>
      <c r="U40" s="167">
        <f t="shared" si="10"/>
        <v>0</v>
      </c>
      <c r="V40" s="167"/>
      <c r="W40" s="167"/>
      <c r="X40" s="167"/>
      <c r="Y40" s="167"/>
      <c r="Z40" s="164"/>
      <c r="AA40" s="167"/>
      <c r="AB40" s="167"/>
      <c r="AC40" s="167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s="8" customFormat="1" x14ac:dyDescent="0.2">
      <c r="A41" s="180">
        <v>3292</v>
      </c>
      <c r="B41" s="181" t="s">
        <v>109</v>
      </c>
      <c r="C41" s="167">
        <f t="shared" si="6"/>
        <v>16900</v>
      </c>
      <c r="D41" s="178">
        <v>16900</v>
      </c>
      <c r="E41" s="167"/>
      <c r="F41" s="167"/>
      <c r="G41" s="167"/>
      <c r="H41" s="164"/>
      <c r="I41" s="167"/>
      <c r="J41" s="167"/>
      <c r="K41" s="167"/>
      <c r="L41" s="167">
        <f t="shared" si="8"/>
        <v>16900</v>
      </c>
      <c r="M41" s="178">
        <v>16900</v>
      </c>
      <c r="N41" s="167"/>
      <c r="O41" s="167"/>
      <c r="P41" s="167"/>
      <c r="Q41" s="164"/>
      <c r="R41" s="167"/>
      <c r="S41" s="167"/>
      <c r="T41" s="167"/>
      <c r="U41" s="167">
        <f t="shared" si="10"/>
        <v>16900</v>
      </c>
      <c r="V41" s="178">
        <v>16900</v>
      </c>
      <c r="W41" s="167"/>
      <c r="X41" s="167"/>
      <c r="Y41" s="167"/>
      <c r="Z41" s="164"/>
      <c r="AA41" s="167"/>
      <c r="AB41" s="167"/>
      <c r="AC41" s="167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s="8" customFormat="1" x14ac:dyDescent="0.2">
      <c r="A42" s="180">
        <v>3293</v>
      </c>
      <c r="B42" s="181" t="s">
        <v>111</v>
      </c>
      <c r="C42" s="167">
        <f t="shared" si="6"/>
        <v>1500</v>
      </c>
      <c r="D42" s="178">
        <v>1500</v>
      </c>
      <c r="E42" s="167"/>
      <c r="F42" s="167"/>
      <c r="G42" s="167"/>
      <c r="H42" s="164"/>
      <c r="I42" s="167"/>
      <c r="J42" s="167"/>
      <c r="K42" s="167"/>
      <c r="L42" s="167">
        <f t="shared" si="8"/>
        <v>1500</v>
      </c>
      <c r="M42" s="178">
        <v>1500</v>
      </c>
      <c r="N42" s="167"/>
      <c r="O42" s="167"/>
      <c r="P42" s="167"/>
      <c r="Q42" s="164"/>
      <c r="R42" s="167"/>
      <c r="S42" s="167"/>
      <c r="T42" s="167"/>
      <c r="U42" s="167">
        <f t="shared" si="10"/>
        <v>1500</v>
      </c>
      <c r="V42" s="178">
        <v>1500</v>
      </c>
      <c r="W42" s="167"/>
      <c r="X42" s="167"/>
      <c r="Y42" s="167"/>
      <c r="Z42" s="164"/>
      <c r="AA42" s="167"/>
      <c r="AB42" s="167"/>
      <c r="AC42" s="167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s="8" customFormat="1" x14ac:dyDescent="0.2">
      <c r="A43" s="180">
        <v>3294</v>
      </c>
      <c r="B43" s="181" t="s">
        <v>347</v>
      </c>
      <c r="C43" s="167">
        <f t="shared" si="6"/>
        <v>1040</v>
      </c>
      <c r="D43" s="178">
        <v>1040</v>
      </c>
      <c r="E43" s="167"/>
      <c r="F43" s="167"/>
      <c r="G43" s="167"/>
      <c r="H43" s="164"/>
      <c r="I43" s="167"/>
      <c r="J43" s="167"/>
      <c r="K43" s="167"/>
      <c r="L43" s="167">
        <f t="shared" si="8"/>
        <v>1040</v>
      </c>
      <c r="M43" s="178">
        <v>1040</v>
      </c>
      <c r="N43" s="167"/>
      <c r="O43" s="167"/>
      <c r="P43" s="167"/>
      <c r="Q43" s="164"/>
      <c r="R43" s="167"/>
      <c r="S43" s="167"/>
      <c r="T43" s="167"/>
      <c r="U43" s="167">
        <f t="shared" si="10"/>
        <v>1040</v>
      </c>
      <c r="V43" s="178">
        <v>1040</v>
      </c>
      <c r="W43" s="167"/>
      <c r="X43" s="167"/>
      <c r="Y43" s="167"/>
      <c r="Z43" s="164"/>
      <c r="AA43" s="167"/>
      <c r="AB43" s="167"/>
      <c r="AC43" s="167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s="8" customFormat="1" x14ac:dyDescent="0.2">
      <c r="A44" s="180">
        <v>3295</v>
      </c>
      <c r="B44" s="181" t="s">
        <v>115</v>
      </c>
      <c r="C44" s="167">
        <f t="shared" si="6"/>
        <v>30500</v>
      </c>
      <c r="D44" s="178">
        <v>4000</v>
      </c>
      <c r="E44" s="167"/>
      <c r="F44" s="167"/>
      <c r="G44" s="167"/>
      <c r="H44" s="179">
        <v>26500</v>
      </c>
      <c r="I44" s="167"/>
      <c r="J44" s="167"/>
      <c r="K44" s="167"/>
      <c r="L44" s="167">
        <f t="shared" si="8"/>
        <v>30500</v>
      </c>
      <c r="M44" s="178">
        <v>4000</v>
      </c>
      <c r="N44" s="167"/>
      <c r="O44" s="167"/>
      <c r="P44" s="167"/>
      <c r="Q44" s="179">
        <v>26500</v>
      </c>
      <c r="R44" s="167"/>
      <c r="S44" s="167"/>
      <c r="T44" s="167"/>
      <c r="U44" s="167">
        <f t="shared" si="10"/>
        <v>30500</v>
      </c>
      <c r="V44" s="178">
        <v>4000</v>
      </c>
      <c r="W44" s="167"/>
      <c r="X44" s="167"/>
      <c r="Y44" s="167"/>
      <c r="Z44" s="179">
        <v>26500</v>
      </c>
      <c r="AA44" s="167"/>
      <c r="AB44" s="167"/>
      <c r="AC44" s="167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s="8" customFormat="1" x14ac:dyDescent="0.2">
      <c r="A45" s="180">
        <v>3299</v>
      </c>
      <c r="B45" s="181" t="s">
        <v>348</v>
      </c>
      <c r="C45" s="167">
        <f t="shared" si="6"/>
        <v>622</v>
      </c>
      <c r="D45" s="178">
        <v>622</v>
      </c>
      <c r="E45" s="167"/>
      <c r="F45" s="167"/>
      <c r="G45" s="167"/>
      <c r="H45" s="164"/>
      <c r="I45" s="167"/>
      <c r="J45" s="167"/>
      <c r="K45" s="167"/>
      <c r="L45" s="167">
        <f t="shared" si="8"/>
        <v>622</v>
      </c>
      <c r="M45" s="178">
        <v>622</v>
      </c>
      <c r="N45" s="167"/>
      <c r="O45" s="167"/>
      <c r="P45" s="167"/>
      <c r="Q45" s="164"/>
      <c r="R45" s="167"/>
      <c r="S45" s="167"/>
      <c r="T45" s="167"/>
      <c r="U45" s="167">
        <f t="shared" si="10"/>
        <v>622</v>
      </c>
      <c r="V45" s="178">
        <v>622</v>
      </c>
      <c r="W45" s="167"/>
      <c r="X45" s="167"/>
      <c r="Y45" s="167"/>
      <c r="Z45" s="164"/>
      <c r="AA45" s="167"/>
      <c r="AB45" s="167"/>
      <c r="AC45" s="167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s="79" customFormat="1" x14ac:dyDescent="0.2">
      <c r="A46" s="174">
        <v>34</v>
      </c>
      <c r="B46" s="175" t="s">
        <v>120</v>
      </c>
      <c r="C46" s="164">
        <f t="shared" si="6"/>
        <v>2200</v>
      </c>
      <c r="D46" s="164">
        <f t="shared" ref="D46:AC46" si="15">SUM(D47:D47)</f>
        <v>2200</v>
      </c>
      <c r="E46" s="164">
        <f t="shared" si="15"/>
        <v>0</v>
      </c>
      <c r="F46" s="164">
        <f t="shared" si="15"/>
        <v>0</v>
      </c>
      <c r="G46" s="164">
        <f t="shared" si="15"/>
        <v>0</v>
      </c>
      <c r="H46" s="164">
        <f t="shared" si="15"/>
        <v>0</v>
      </c>
      <c r="I46" s="164">
        <f t="shared" si="15"/>
        <v>0</v>
      </c>
      <c r="J46" s="164">
        <f t="shared" si="15"/>
        <v>0</v>
      </c>
      <c r="K46" s="164">
        <f t="shared" si="15"/>
        <v>0</v>
      </c>
      <c r="L46" s="164">
        <f t="shared" si="8"/>
        <v>2200</v>
      </c>
      <c r="M46" s="164">
        <f t="shared" si="15"/>
        <v>2200</v>
      </c>
      <c r="N46" s="164">
        <f t="shared" si="15"/>
        <v>0</v>
      </c>
      <c r="O46" s="164">
        <f t="shared" si="15"/>
        <v>0</v>
      </c>
      <c r="P46" s="164">
        <f t="shared" si="15"/>
        <v>0</v>
      </c>
      <c r="Q46" s="164">
        <f t="shared" si="15"/>
        <v>0</v>
      </c>
      <c r="R46" s="164">
        <f t="shared" si="15"/>
        <v>0</v>
      </c>
      <c r="S46" s="164">
        <f t="shared" si="15"/>
        <v>0</v>
      </c>
      <c r="T46" s="164">
        <f t="shared" si="15"/>
        <v>0</v>
      </c>
      <c r="U46" s="164">
        <f t="shared" si="10"/>
        <v>2200</v>
      </c>
      <c r="V46" s="164">
        <f t="shared" si="15"/>
        <v>2200</v>
      </c>
      <c r="W46" s="164">
        <f t="shared" si="15"/>
        <v>0</v>
      </c>
      <c r="X46" s="164">
        <f t="shared" si="15"/>
        <v>0</v>
      </c>
      <c r="Y46" s="164">
        <f t="shared" si="15"/>
        <v>0</v>
      </c>
      <c r="Z46" s="164">
        <f t="shared" si="15"/>
        <v>0</v>
      </c>
      <c r="AA46" s="164">
        <f t="shared" si="15"/>
        <v>0</v>
      </c>
      <c r="AB46" s="164">
        <f t="shared" si="15"/>
        <v>0</v>
      </c>
      <c r="AC46" s="164">
        <f t="shared" si="15"/>
        <v>0</v>
      </c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s="8" customFormat="1" ht="15" customHeight="1" x14ac:dyDescent="0.2">
      <c r="A47" s="180">
        <v>3431</v>
      </c>
      <c r="B47" s="182" t="s">
        <v>127</v>
      </c>
      <c r="C47" s="167">
        <f t="shared" si="6"/>
        <v>2200</v>
      </c>
      <c r="D47" s="178">
        <v>2200</v>
      </c>
      <c r="E47" s="167"/>
      <c r="F47" s="167"/>
      <c r="G47" s="167"/>
      <c r="H47" s="164"/>
      <c r="I47" s="167"/>
      <c r="J47" s="167"/>
      <c r="K47" s="167"/>
      <c r="L47" s="167">
        <f t="shared" si="8"/>
        <v>2200</v>
      </c>
      <c r="M47" s="178">
        <v>2200</v>
      </c>
      <c r="N47" s="167"/>
      <c r="O47" s="167"/>
      <c r="P47" s="167"/>
      <c r="Q47" s="164"/>
      <c r="R47" s="167"/>
      <c r="S47" s="167"/>
      <c r="T47" s="167"/>
      <c r="U47" s="167">
        <f t="shared" si="10"/>
        <v>2200</v>
      </c>
      <c r="V47" s="178">
        <v>2200</v>
      </c>
      <c r="W47" s="167"/>
      <c r="X47" s="167"/>
      <c r="Y47" s="167"/>
      <c r="Z47" s="164"/>
      <c r="AA47" s="167"/>
      <c r="AB47" s="167"/>
      <c r="AC47" s="167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s="79" customFormat="1" ht="24.75" customHeight="1" x14ac:dyDescent="0.2">
      <c r="A48" s="156" t="s">
        <v>372</v>
      </c>
      <c r="B48" s="157" t="s">
        <v>373</v>
      </c>
      <c r="C48" s="164">
        <f t="shared" si="6"/>
        <v>15000</v>
      </c>
      <c r="D48" s="164">
        <f t="shared" ref="D48:I48" si="16">SUM(D49:D50)</f>
        <v>0</v>
      </c>
      <c r="E48" s="164">
        <f t="shared" si="16"/>
        <v>6000</v>
      </c>
      <c r="F48" s="164">
        <f t="shared" si="16"/>
        <v>4000</v>
      </c>
      <c r="G48" s="164">
        <f t="shared" si="16"/>
        <v>0</v>
      </c>
      <c r="H48" s="164">
        <f t="shared" si="16"/>
        <v>0</v>
      </c>
      <c r="I48" s="164">
        <f t="shared" si="16"/>
        <v>0</v>
      </c>
      <c r="J48" s="164">
        <f>SUM(J49:J50)</f>
        <v>5000</v>
      </c>
      <c r="K48" s="164"/>
      <c r="L48" s="164">
        <f t="shared" si="8"/>
        <v>15000</v>
      </c>
      <c r="M48" s="164">
        <f t="shared" ref="M48:R48" si="17">SUM(M49:M50)</f>
        <v>0</v>
      </c>
      <c r="N48" s="164">
        <f t="shared" si="17"/>
        <v>6000</v>
      </c>
      <c r="O48" s="164">
        <f t="shared" si="17"/>
        <v>4000</v>
      </c>
      <c r="P48" s="164">
        <f t="shared" si="17"/>
        <v>0</v>
      </c>
      <c r="Q48" s="164">
        <f t="shared" si="17"/>
        <v>0</v>
      </c>
      <c r="R48" s="164">
        <f t="shared" si="17"/>
        <v>0</v>
      </c>
      <c r="S48" s="164">
        <f>SUM(S49:S50)</f>
        <v>5000</v>
      </c>
      <c r="T48" s="164"/>
      <c r="U48" s="164">
        <f t="shared" si="10"/>
        <v>15000</v>
      </c>
      <c r="V48" s="164">
        <f t="shared" ref="V48" si="18">SUM(V49:V50)</f>
        <v>0</v>
      </c>
      <c r="W48" s="164">
        <f t="shared" ref="W48:AA48" si="19">SUM(W49:W50)</f>
        <v>6000</v>
      </c>
      <c r="X48" s="164">
        <f t="shared" si="19"/>
        <v>4000</v>
      </c>
      <c r="Y48" s="164">
        <f t="shared" si="19"/>
        <v>0</v>
      </c>
      <c r="Z48" s="164">
        <f t="shared" si="19"/>
        <v>0</v>
      </c>
      <c r="AA48" s="164">
        <f t="shared" si="19"/>
        <v>0</v>
      </c>
      <c r="AB48" s="164">
        <f>SUM(AB49:AB50)</f>
        <v>5000</v>
      </c>
      <c r="AC48" s="164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39" x14ac:dyDescent="0.2">
      <c r="A49" s="180">
        <v>4221</v>
      </c>
      <c r="B49" s="181" t="s">
        <v>167</v>
      </c>
      <c r="C49" s="167">
        <f t="shared" si="6"/>
        <v>9000</v>
      </c>
      <c r="D49" s="178"/>
      <c r="E49" s="178">
        <v>4000</v>
      </c>
      <c r="F49" s="178"/>
      <c r="G49" s="178"/>
      <c r="H49" s="179"/>
      <c r="I49" s="178"/>
      <c r="J49" s="178">
        <v>5000</v>
      </c>
      <c r="K49" s="178"/>
      <c r="L49" s="167">
        <f t="shared" si="8"/>
        <v>9000</v>
      </c>
      <c r="M49" s="178"/>
      <c r="N49" s="178">
        <v>4000</v>
      </c>
      <c r="O49" s="178"/>
      <c r="P49" s="178"/>
      <c r="Q49" s="179"/>
      <c r="R49" s="178"/>
      <c r="S49" s="178">
        <v>5000</v>
      </c>
      <c r="T49" s="178"/>
      <c r="U49" s="167">
        <f t="shared" si="10"/>
        <v>9000</v>
      </c>
      <c r="V49" s="178"/>
      <c r="W49" s="178">
        <v>4000</v>
      </c>
      <c r="X49" s="178"/>
      <c r="Y49" s="178"/>
      <c r="Z49" s="179"/>
      <c r="AA49" s="178"/>
      <c r="AB49" s="178">
        <v>5000</v>
      </c>
      <c r="AC49" s="178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</row>
    <row r="50" spans="1:39" x14ac:dyDescent="0.2">
      <c r="A50" s="180" t="s">
        <v>178</v>
      </c>
      <c r="B50" s="181" t="s">
        <v>357</v>
      </c>
      <c r="C50" s="178">
        <f t="shared" si="6"/>
        <v>6000</v>
      </c>
      <c r="D50" s="178"/>
      <c r="E50" s="178">
        <v>2000</v>
      </c>
      <c r="F50" s="178">
        <v>4000</v>
      </c>
      <c r="G50" s="178"/>
      <c r="H50" s="179"/>
      <c r="I50" s="178"/>
      <c r="J50" s="178"/>
      <c r="K50" s="178"/>
      <c r="L50" s="178">
        <f t="shared" si="8"/>
        <v>6000</v>
      </c>
      <c r="M50" s="178"/>
      <c r="N50" s="178">
        <v>2000</v>
      </c>
      <c r="O50" s="178">
        <v>4000</v>
      </c>
      <c r="P50" s="178"/>
      <c r="Q50" s="179"/>
      <c r="R50" s="178"/>
      <c r="S50" s="178"/>
      <c r="T50" s="178"/>
      <c r="U50" s="178">
        <f t="shared" si="10"/>
        <v>6000</v>
      </c>
      <c r="V50" s="178"/>
      <c r="W50" s="178">
        <v>2000</v>
      </c>
      <c r="X50" s="178">
        <v>4000</v>
      </c>
      <c r="Y50" s="178"/>
      <c r="Z50" s="179"/>
      <c r="AA50" s="178"/>
      <c r="AB50" s="178"/>
      <c r="AC50" s="178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</row>
    <row r="51" spans="1:39" s="8" customFormat="1" ht="29.25" customHeight="1" x14ac:dyDescent="0.2">
      <c r="A51" s="170" t="s">
        <v>39</v>
      </c>
      <c r="B51" s="183" t="s">
        <v>350</v>
      </c>
      <c r="C51" s="161">
        <f t="shared" si="6"/>
        <v>69800</v>
      </c>
      <c r="D51" s="161">
        <f t="shared" ref="D51:K51" si="20">SUM(D52+D60+D72)</f>
        <v>34100</v>
      </c>
      <c r="E51" s="161">
        <f t="shared" si="20"/>
        <v>0</v>
      </c>
      <c r="F51" s="161">
        <f t="shared" si="20"/>
        <v>35700</v>
      </c>
      <c r="G51" s="161">
        <f t="shared" si="20"/>
        <v>0</v>
      </c>
      <c r="H51" s="161">
        <f t="shared" si="20"/>
        <v>0</v>
      </c>
      <c r="I51" s="161">
        <f t="shared" si="20"/>
        <v>0</v>
      </c>
      <c r="J51" s="161">
        <f t="shared" si="20"/>
        <v>0</v>
      </c>
      <c r="K51" s="161">
        <f t="shared" si="20"/>
        <v>0</v>
      </c>
      <c r="L51" s="161">
        <f t="shared" si="8"/>
        <v>69800</v>
      </c>
      <c r="M51" s="161">
        <f>SUM(M52+M60+M72)</f>
        <v>34100</v>
      </c>
      <c r="N51" s="161">
        <f>SUM(N52+N60+N72)</f>
        <v>0</v>
      </c>
      <c r="O51" s="161">
        <f>SUM(O52+O60+O72)</f>
        <v>35700</v>
      </c>
      <c r="P51" s="161"/>
      <c r="Q51" s="161">
        <f>SUM(Q52+Q60+Q72)</f>
        <v>0</v>
      </c>
      <c r="R51" s="161">
        <f>SUM(R52+R60+R72)</f>
        <v>0</v>
      </c>
      <c r="S51" s="161">
        <f>SUM(S52+S60+S72)</f>
        <v>0</v>
      </c>
      <c r="T51" s="161">
        <f>SUM(T52+T60+T72)</f>
        <v>0</v>
      </c>
      <c r="U51" s="161">
        <f t="shared" si="10"/>
        <v>69800</v>
      </c>
      <c r="V51" s="161">
        <f t="shared" ref="V51:AC51" si="21">SUM(V52+V60+V72)</f>
        <v>34100</v>
      </c>
      <c r="W51" s="161">
        <f t="shared" si="21"/>
        <v>0</v>
      </c>
      <c r="X51" s="161">
        <f t="shared" si="21"/>
        <v>35700</v>
      </c>
      <c r="Y51" s="161">
        <f t="shared" si="21"/>
        <v>0</v>
      </c>
      <c r="Z51" s="161">
        <f t="shared" si="21"/>
        <v>0</v>
      </c>
      <c r="AA51" s="161">
        <f t="shared" si="21"/>
        <v>0</v>
      </c>
      <c r="AB51" s="161">
        <f t="shared" si="21"/>
        <v>0</v>
      </c>
      <c r="AC51" s="161">
        <f t="shared" si="21"/>
        <v>0</v>
      </c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1:39" s="8" customFormat="1" ht="24.75" customHeight="1" x14ac:dyDescent="0.2">
      <c r="A52" s="170" t="s">
        <v>374</v>
      </c>
      <c r="B52" s="183" t="s">
        <v>351</v>
      </c>
      <c r="C52" s="161">
        <f t="shared" si="6"/>
        <v>23100</v>
      </c>
      <c r="D52" s="161">
        <f>SUM(D54+D58)</f>
        <v>23100</v>
      </c>
      <c r="E52" s="161"/>
      <c r="F52" s="161"/>
      <c r="G52" s="161"/>
      <c r="H52" s="164"/>
      <c r="I52" s="161"/>
      <c r="J52" s="161"/>
      <c r="K52" s="161"/>
      <c r="L52" s="161">
        <f t="shared" si="8"/>
        <v>23100</v>
      </c>
      <c r="M52" s="161">
        <f>SUM(M54+M58)</f>
        <v>23100</v>
      </c>
      <c r="N52" s="161"/>
      <c r="O52" s="161"/>
      <c r="P52" s="161"/>
      <c r="Q52" s="164"/>
      <c r="R52" s="161"/>
      <c r="S52" s="161"/>
      <c r="T52" s="161"/>
      <c r="U52" s="161">
        <f t="shared" si="10"/>
        <v>23100</v>
      </c>
      <c r="V52" s="161">
        <f>SUM(V54+V58)</f>
        <v>23100</v>
      </c>
      <c r="W52" s="161"/>
      <c r="X52" s="161"/>
      <c r="Y52" s="161"/>
      <c r="Z52" s="164"/>
      <c r="AA52" s="161"/>
      <c r="AB52" s="161"/>
      <c r="AC52" s="161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1:39" s="8" customFormat="1" x14ac:dyDescent="0.2">
      <c r="A53" s="165">
        <v>3</v>
      </c>
      <c r="B53" s="173" t="s">
        <v>343</v>
      </c>
      <c r="C53" s="167">
        <f t="shared" si="6"/>
        <v>23100</v>
      </c>
      <c r="D53" s="167">
        <f>D54+D58</f>
        <v>23100</v>
      </c>
      <c r="E53" s="167"/>
      <c r="F53" s="167"/>
      <c r="G53" s="167"/>
      <c r="H53" s="164"/>
      <c r="I53" s="167"/>
      <c r="J53" s="167"/>
      <c r="K53" s="167"/>
      <c r="L53" s="167">
        <f t="shared" si="8"/>
        <v>23100</v>
      </c>
      <c r="M53" s="167">
        <f>M54+M58</f>
        <v>23100</v>
      </c>
      <c r="N53" s="167"/>
      <c r="O53" s="167"/>
      <c r="P53" s="167"/>
      <c r="Q53" s="164"/>
      <c r="R53" s="167"/>
      <c r="S53" s="167"/>
      <c r="T53" s="167"/>
      <c r="U53" s="167">
        <f t="shared" si="10"/>
        <v>23100</v>
      </c>
      <c r="V53" s="167">
        <f>V54+V58</f>
        <v>23100</v>
      </c>
      <c r="W53" s="167"/>
      <c r="X53" s="167"/>
      <c r="Y53" s="167"/>
      <c r="Z53" s="164"/>
      <c r="AA53" s="167"/>
      <c r="AB53" s="167"/>
      <c r="AC53" s="167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1:39" s="79" customFormat="1" x14ac:dyDescent="0.2">
      <c r="A54" s="174">
        <v>31</v>
      </c>
      <c r="B54" s="175" t="s">
        <v>21</v>
      </c>
      <c r="C54" s="164">
        <f t="shared" si="6"/>
        <v>16500</v>
      </c>
      <c r="D54" s="164">
        <f>SUM(D55:D57)</f>
        <v>16500</v>
      </c>
      <c r="E54" s="164"/>
      <c r="F54" s="164"/>
      <c r="G54" s="164"/>
      <c r="H54" s="164"/>
      <c r="I54" s="164"/>
      <c r="J54" s="164"/>
      <c r="K54" s="164"/>
      <c r="L54" s="164">
        <f t="shared" si="8"/>
        <v>16500</v>
      </c>
      <c r="M54" s="164">
        <f>SUM(M55:M57)</f>
        <v>16500</v>
      </c>
      <c r="N54" s="164"/>
      <c r="O54" s="164"/>
      <c r="P54" s="164"/>
      <c r="Q54" s="164"/>
      <c r="R54" s="164"/>
      <c r="S54" s="164"/>
      <c r="T54" s="164"/>
      <c r="U54" s="164">
        <f t="shared" si="10"/>
        <v>16500</v>
      </c>
      <c r="V54" s="164">
        <f>SUM(V55:V57)</f>
        <v>16500</v>
      </c>
      <c r="W54" s="164"/>
      <c r="X54" s="164"/>
      <c r="Y54" s="164"/>
      <c r="Z54" s="164"/>
      <c r="AA54" s="164"/>
      <c r="AB54" s="164"/>
      <c r="AC54" s="164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1:39" x14ac:dyDescent="0.2">
      <c r="A55" s="176">
        <v>3111</v>
      </c>
      <c r="B55" s="177" t="s">
        <v>344</v>
      </c>
      <c r="C55" s="167">
        <v>14078</v>
      </c>
      <c r="D55" s="178">
        <v>14079</v>
      </c>
      <c r="E55" s="178"/>
      <c r="F55" s="178"/>
      <c r="G55" s="178"/>
      <c r="H55" s="179"/>
      <c r="I55" s="178"/>
      <c r="J55" s="178"/>
      <c r="K55" s="178"/>
      <c r="L55" s="167">
        <f t="shared" si="8"/>
        <v>14079</v>
      </c>
      <c r="M55" s="178">
        <v>14079</v>
      </c>
      <c r="N55" s="178"/>
      <c r="O55" s="178"/>
      <c r="P55" s="178"/>
      <c r="Q55" s="179"/>
      <c r="R55" s="178"/>
      <c r="S55" s="178"/>
      <c r="T55" s="178"/>
      <c r="U55" s="167">
        <v>14078</v>
      </c>
      <c r="V55" s="178">
        <v>14079</v>
      </c>
      <c r="W55" s="178"/>
      <c r="X55" s="178"/>
      <c r="Y55" s="178"/>
      <c r="Z55" s="179"/>
      <c r="AA55" s="178"/>
      <c r="AB55" s="178"/>
      <c r="AC55" s="178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</row>
    <row r="56" spans="1:39" ht="25.5" x14ac:dyDescent="0.2">
      <c r="A56" s="176">
        <v>3132</v>
      </c>
      <c r="B56" s="177" t="s">
        <v>358</v>
      </c>
      <c r="C56" s="167">
        <v>2182</v>
      </c>
      <c r="D56" s="167">
        <v>2182</v>
      </c>
      <c r="E56" s="178"/>
      <c r="F56" s="178"/>
      <c r="G56" s="178"/>
      <c r="H56" s="179"/>
      <c r="I56" s="178"/>
      <c r="J56" s="178"/>
      <c r="K56" s="178"/>
      <c r="L56" s="167">
        <f t="shared" si="8"/>
        <v>2182</v>
      </c>
      <c r="M56" s="167">
        <v>2182</v>
      </c>
      <c r="N56" s="178"/>
      <c r="O56" s="178"/>
      <c r="P56" s="178"/>
      <c r="Q56" s="179"/>
      <c r="R56" s="178"/>
      <c r="S56" s="178"/>
      <c r="T56" s="178"/>
      <c r="U56" s="167">
        <f t="shared" si="10"/>
        <v>2182</v>
      </c>
      <c r="V56" s="167">
        <v>2182</v>
      </c>
      <c r="W56" s="178"/>
      <c r="X56" s="178"/>
      <c r="Y56" s="178"/>
      <c r="Z56" s="179"/>
      <c r="AA56" s="178"/>
      <c r="AB56" s="178"/>
      <c r="AC56" s="178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</row>
    <row r="57" spans="1:39" ht="24" x14ac:dyDescent="0.2">
      <c r="A57" s="180">
        <v>3133</v>
      </c>
      <c r="B57" s="181" t="s">
        <v>359</v>
      </c>
      <c r="C57" s="167">
        <v>239</v>
      </c>
      <c r="D57" s="167">
        <v>239</v>
      </c>
      <c r="E57" s="178"/>
      <c r="F57" s="178"/>
      <c r="G57" s="178"/>
      <c r="H57" s="179"/>
      <c r="I57" s="178"/>
      <c r="J57" s="178"/>
      <c r="K57" s="178"/>
      <c r="L57" s="167">
        <f t="shared" si="8"/>
        <v>239</v>
      </c>
      <c r="M57" s="167">
        <v>239</v>
      </c>
      <c r="N57" s="178"/>
      <c r="O57" s="178"/>
      <c r="P57" s="178"/>
      <c r="Q57" s="179"/>
      <c r="R57" s="178"/>
      <c r="S57" s="178"/>
      <c r="T57" s="178"/>
      <c r="U57" s="167">
        <f t="shared" si="10"/>
        <v>239</v>
      </c>
      <c r="V57" s="167">
        <v>239</v>
      </c>
      <c r="W57" s="178"/>
      <c r="X57" s="178"/>
      <c r="Y57" s="178"/>
      <c r="Z57" s="179"/>
      <c r="AA57" s="178"/>
      <c r="AB57" s="178"/>
      <c r="AC57" s="178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</row>
    <row r="58" spans="1:39" s="79" customFormat="1" x14ac:dyDescent="0.2">
      <c r="A58" s="174">
        <v>32</v>
      </c>
      <c r="B58" s="175" t="s">
        <v>25</v>
      </c>
      <c r="C58" s="164">
        <f t="shared" si="6"/>
        <v>6600</v>
      </c>
      <c r="D58" s="164">
        <f>SUM(D59)</f>
        <v>6600</v>
      </c>
      <c r="E58" s="164"/>
      <c r="F58" s="164"/>
      <c r="G58" s="164"/>
      <c r="H58" s="164"/>
      <c r="I58" s="164"/>
      <c r="J58" s="164"/>
      <c r="K58" s="164"/>
      <c r="L58" s="164">
        <f t="shared" si="8"/>
        <v>6600</v>
      </c>
      <c r="M58" s="164">
        <f>SUM(M59)</f>
        <v>6600</v>
      </c>
      <c r="N58" s="164"/>
      <c r="O58" s="164"/>
      <c r="P58" s="164"/>
      <c r="Q58" s="164"/>
      <c r="R58" s="164"/>
      <c r="S58" s="164"/>
      <c r="T58" s="164"/>
      <c r="U58" s="164">
        <f t="shared" si="10"/>
        <v>6600</v>
      </c>
      <c r="V58" s="164">
        <f>SUM(V59)</f>
        <v>6600</v>
      </c>
      <c r="W58" s="164"/>
      <c r="X58" s="164"/>
      <c r="Y58" s="164"/>
      <c r="Z58" s="164"/>
      <c r="AA58" s="164"/>
      <c r="AB58" s="164"/>
      <c r="AC58" s="164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1:39" ht="24" x14ac:dyDescent="0.2">
      <c r="A59" s="180" t="s">
        <v>74</v>
      </c>
      <c r="B59" s="181" t="s">
        <v>46</v>
      </c>
      <c r="C59" s="178">
        <f t="shared" si="6"/>
        <v>6600</v>
      </c>
      <c r="D59" s="178">
        <v>6600</v>
      </c>
      <c r="E59" s="178"/>
      <c r="F59" s="178"/>
      <c r="G59" s="178"/>
      <c r="H59" s="179"/>
      <c r="I59" s="178"/>
      <c r="J59" s="178"/>
      <c r="K59" s="178"/>
      <c r="L59" s="178">
        <f t="shared" si="8"/>
        <v>6600</v>
      </c>
      <c r="M59" s="178">
        <v>6600</v>
      </c>
      <c r="N59" s="178"/>
      <c r="O59" s="178"/>
      <c r="P59" s="178"/>
      <c r="Q59" s="179"/>
      <c r="R59" s="178"/>
      <c r="S59" s="178"/>
      <c r="T59" s="178"/>
      <c r="U59" s="178">
        <f t="shared" si="10"/>
        <v>6600</v>
      </c>
      <c r="V59" s="178">
        <v>6600</v>
      </c>
      <c r="W59" s="178"/>
      <c r="X59" s="178"/>
      <c r="Y59" s="178"/>
      <c r="Z59" s="179"/>
      <c r="AA59" s="178"/>
      <c r="AB59" s="178"/>
      <c r="AC59" s="178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</row>
    <row r="60" spans="1:39" s="8" customFormat="1" ht="25.5" x14ac:dyDescent="0.2">
      <c r="A60" s="170" t="s">
        <v>374</v>
      </c>
      <c r="B60" s="183" t="s">
        <v>352</v>
      </c>
      <c r="C60" s="161">
        <f t="shared" ref="C60:C71" si="22">SUM(D60:K60)</f>
        <v>46700</v>
      </c>
      <c r="D60" s="161">
        <f>SUM(D61)</f>
        <v>11000</v>
      </c>
      <c r="E60" s="161">
        <f t="shared" ref="E60:K60" si="23">SUM(E61)</f>
        <v>0</v>
      </c>
      <c r="F60" s="161">
        <f t="shared" si="23"/>
        <v>35700</v>
      </c>
      <c r="G60" s="161">
        <f t="shared" si="23"/>
        <v>0</v>
      </c>
      <c r="H60" s="161">
        <f t="shared" si="23"/>
        <v>0</v>
      </c>
      <c r="I60" s="161">
        <f t="shared" si="23"/>
        <v>0</v>
      </c>
      <c r="J60" s="161">
        <f t="shared" si="23"/>
        <v>0</v>
      </c>
      <c r="K60" s="161">
        <f t="shared" si="23"/>
        <v>0</v>
      </c>
      <c r="L60" s="161">
        <f t="shared" ref="L60:L62" si="24">SUM(M60:T60)</f>
        <v>46700</v>
      </c>
      <c r="M60" s="161">
        <f>SUM(M61)</f>
        <v>11000</v>
      </c>
      <c r="N60" s="161">
        <f t="shared" ref="N60:T60" si="25">SUM(N61)</f>
        <v>0</v>
      </c>
      <c r="O60" s="161">
        <f t="shared" si="25"/>
        <v>35700</v>
      </c>
      <c r="P60" s="161">
        <f t="shared" si="25"/>
        <v>0</v>
      </c>
      <c r="Q60" s="161">
        <f t="shared" si="25"/>
        <v>0</v>
      </c>
      <c r="R60" s="161">
        <f t="shared" si="25"/>
        <v>0</v>
      </c>
      <c r="S60" s="161">
        <f t="shared" si="25"/>
        <v>0</v>
      </c>
      <c r="T60" s="161">
        <f t="shared" si="25"/>
        <v>0</v>
      </c>
      <c r="U60" s="161">
        <f t="shared" ref="U60:U62" si="26">SUM(V60:AC60)</f>
        <v>46700</v>
      </c>
      <c r="V60" s="161">
        <f>SUM(V61)</f>
        <v>11000</v>
      </c>
      <c r="W60" s="161">
        <f t="shared" ref="W60:AC60" si="27">SUM(W61)</f>
        <v>0</v>
      </c>
      <c r="X60" s="161">
        <f t="shared" si="27"/>
        <v>35700</v>
      </c>
      <c r="Y60" s="161">
        <f t="shared" si="27"/>
        <v>0</v>
      </c>
      <c r="Z60" s="161">
        <f t="shared" si="27"/>
        <v>0</v>
      </c>
      <c r="AA60" s="161">
        <f t="shared" si="27"/>
        <v>0</v>
      </c>
      <c r="AB60" s="161">
        <f t="shared" si="27"/>
        <v>0</v>
      </c>
      <c r="AC60" s="161">
        <f t="shared" si="27"/>
        <v>0</v>
      </c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1:39" s="8" customFormat="1" x14ac:dyDescent="0.2">
      <c r="A61" s="165">
        <v>3</v>
      </c>
      <c r="B61" s="173" t="s">
        <v>343</v>
      </c>
      <c r="C61" s="167">
        <f t="shared" si="22"/>
        <v>46700</v>
      </c>
      <c r="D61" s="167">
        <f t="shared" ref="D61:K61" si="28">SUM(D62+D66)</f>
        <v>11000</v>
      </c>
      <c r="E61" s="167">
        <f t="shared" si="28"/>
        <v>0</v>
      </c>
      <c r="F61" s="167">
        <f t="shared" si="28"/>
        <v>35700</v>
      </c>
      <c r="G61" s="167">
        <f t="shared" si="28"/>
        <v>0</v>
      </c>
      <c r="H61" s="167">
        <f t="shared" si="28"/>
        <v>0</v>
      </c>
      <c r="I61" s="167">
        <f t="shared" si="28"/>
        <v>0</v>
      </c>
      <c r="J61" s="167">
        <f t="shared" si="28"/>
        <v>0</v>
      </c>
      <c r="K61" s="167">
        <f t="shared" si="28"/>
        <v>0</v>
      </c>
      <c r="L61" s="167">
        <f t="shared" si="24"/>
        <v>46700</v>
      </c>
      <c r="M61" s="167">
        <f t="shared" ref="M61:T61" si="29">SUM(M62+M66)</f>
        <v>11000</v>
      </c>
      <c r="N61" s="167">
        <f t="shared" si="29"/>
        <v>0</v>
      </c>
      <c r="O61" s="167">
        <f t="shared" si="29"/>
        <v>35700</v>
      </c>
      <c r="P61" s="167">
        <f t="shared" si="29"/>
        <v>0</v>
      </c>
      <c r="Q61" s="167">
        <f t="shared" si="29"/>
        <v>0</v>
      </c>
      <c r="R61" s="167">
        <f t="shared" si="29"/>
        <v>0</v>
      </c>
      <c r="S61" s="167">
        <f t="shared" si="29"/>
        <v>0</v>
      </c>
      <c r="T61" s="167">
        <f t="shared" si="29"/>
        <v>0</v>
      </c>
      <c r="U61" s="167">
        <f t="shared" si="26"/>
        <v>46700</v>
      </c>
      <c r="V61" s="167">
        <f t="shared" ref="V61:AC61" si="30">SUM(V62+V66)</f>
        <v>11000</v>
      </c>
      <c r="W61" s="167">
        <f t="shared" si="30"/>
        <v>0</v>
      </c>
      <c r="X61" s="167">
        <f t="shared" si="30"/>
        <v>35700</v>
      </c>
      <c r="Y61" s="167">
        <f t="shared" si="30"/>
        <v>0</v>
      </c>
      <c r="Z61" s="167">
        <f t="shared" si="30"/>
        <v>0</v>
      </c>
      <c r="AA61" s="167">
        <f t="shared" si="30"/>
        <v>0</v>
      </c>
      <c r="AB61" s="167">
        <f t="shared" si="30"/>
        <v>0</v>
      </c>
      <c r="AC61" s="167">
        <f t="shared" si="30"/>
        <v>0</v>
      </c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1:39" s="79" customFormat="1" x14ac:dyDescent="0.2">
      <c r="A62" s="174">
        <v>31</v>
      </c>
      <c r="B62" s="175" t="s">
        <v>21</v>
      </c>
      <c r="C62" s="164">
        <f t="shared" si="22"/>
        <v>7250</v>
      </c>
      <c r="D62" s="164">
        <f t="shared" ref="D62:K62" si="31">SUM(D63:D65)</f>
        <v>7250</v>
      </c>
      <c r="E62" s="164">
        <f t="shared" si="31"/>
        <v>0</v>
      </c>
      <c r="F62" s="164">
        <f t="shared" si="31"/>
        <v>0</v>
      </c>
      <c r="G62" s="164">
        <f t="shared" si="31"/>
        <v>0</v>
      </c>
      <c r="H62" s="164">
        <f t="shared" si="31"/>
        <v>0</v>
      </c>
      <c r="I62" s="164">
        <f t="shared" si="31"/>
        <v>0</v>
      </c>
      <c r="J62" s="164">
        <f t="shared" si="31"/>
        <v>0</v>
      </c>
      <c r="K62" s="164">
        <f t="shared" si="31"/>
        <v>0</v>
      </c>
      <c r="L62" s="164">
        <f t="shared" si="24"/>
        <v>7250</v>
      </c>
      <c r="M62" s="164">
        <f t="shared" ref="M62:T62" si="32">SUM(M63:M65)</f>
        <v>7250</v>
      </c>
      <c r="N62" s="164">
        <f t="shared" si="32"/>
        <v>0</v>
      </c>
      <c r="O62" s="164">
        <f t="shared" si="32"/>
        <v>0</v>
      </c>
      <c r="P62" s="164">
        <f t="shared" si="32"/>
        <v>0</v>
      </c>
      <c r="Q62" s="164">
        <f t="shared" si="32"/>
        <v>0</v>
      </c>
      <c r="R62" s="164">
        <f t="shared" si="32"/>
        <v>0</v>
      </c>
      <c r="S62" s="164">
        <f t="shared" si="32"/>
        <v>0</v>
      </c>
      <c r="T62" s="164">
        <f t="shared" si="32"/>
        <v>0</v>
      </c>
      <c r="U62" s="164">
        <f t="shared" si="26"/>
        <v>7250</v>
      </c>
      <c r="V62" s="164">
        <f t="shared" ref="V62:AC62" si="33">SUM(V63:V65)</f>
        <v>7250</v>
      </c>
      <c r="W62" s="164">
        <f t="shared" si="33"/>
        <v>0</v>
      </c>
      <c r="X62" s="164">
        <f t="shared" si="33"/>
        <v>0</v>
      </c>
      <c r="Y62" s="164">
        <f t="shared" si="33"/>
        <v>0</v>
      </c>
      <c r="Z62" s="164">
        <f t="shared" si="33"/>
        <v>0</v>
      </c>
      <c r="AA62" s="164">
        <f t="shared" si="33"/>
        <v>0</v>
      </c>
      <c r="AB62" s="164">
        <f t="shared" si="33"/>
        <v>0</v>
      </c>
      <c r="AC62" s="164">
        <f t="shared" si="33"/>
        <v>0</v>
      </c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1:39" x14ac:dyDescent="0.2">
      <c r="A63" s="176">
        <v>3111</v>
      </c>
      <c r="B63" s="177" t="s">
        <v>344</v>
      </c>
      <c r="C63" s="167">
        <v>6186</v>
      </c>
      <c r="D63" s="167">
        <v>6186</v>
      </c>
      <c r="E63" s="178"/>
      <c r="F63" s="178"/>
      <c r="G63" s="178"/>
      <c r="H63" s="179"/>
      <c r="I63" s="178"/>
      <c r="J63" s="178"/>
      <c r="K63" s="178"/>
      <c r="L63" s="167">
        <v>6186</v>
      </c>
      <c r="M63" s="167">
        <v>6186</v>
      </c>
      <c r="N63" s="178"/>
      <c r="O63" s="178"/>
      <c r="P63" s="178"/>
      <c r="Q63" s="179"/>
      <c r="R63" s="178"/>
      <c r="S63" s="178"/>
      <c r="T63" s="178"/>
      <c r="U63" s="167">
        <v>6186</v>
      </c>
      <c r="V63" s="167">
        <v>6186</v>
      </c>
      <c r="W63" s="178"/>
      <c r="X63" s="178"/>
      <c r="Y63" s="178"/>
      <c r="Z63" s="179"/>
      <c r="AA63" s="178"/>
      <c r="AB63" s="178"/>
      <c r="AC63" s="178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</row>
    <row r="64" spans="1:39" ht="25.5" x14ac:dyDescent="0.2">
      <c r="A64" s="176">
        <v>3132</v>
      </c>
      <c r="B64" s="177" t="s">
        <v>44</v>
      </c>
      <c r="C64" s="167">
        <v>959</v>
      </c>
      <c r="D64" s="167">
        <v>959</v>
      </c>
      <c r="E64" s="178"/>
      <c r="F64" s="178"/>
      <c r="G64" s="178"/>
      <c r="H64" s="179"/>
      <c r="I64" s="178"/>
      <c r="J64" s="178"/>
      <c r="K64" s="178"/>
      <c r="L64" s="167">
        <v>959</v>
      </c>
      <c r="M64" s="167">
        <v>959</v>
      </c>
      <c r="N64" s="178"/>
      <c r="O64" s="178"/>
      <c r="P64" s="178"/>
      <c r="Q64" s="179"/>
      <c r="R64" s="178"/>
      <c r="S64" s="178"/>
      <c r="T64" s="178"/>
      <c r="U64" s="167">
        <v>959</v>
      </c>
      <c r="V64" s="167">
        <v>959</v>
      </c>
      <c r="W64" s="178"/>
      <c r="X64" s="178"/>
      <c r="Y64" s="178"/>
      <c r="Z64" s="179"/>
      <c r="AA64" s="178"/>
      <c r="AB64" s="178"/>
      <c r="AC64" s="178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</row>
    <row r="65" spans="1:39" ht="24" x14ac:dyDescent="0.2">
      <c r="A65" s="180">
        <v>3133</v>
      </c>
      <c r="B65" s="181" t="s">
        <v>45</v>
      </c>
      <c r="C65" s="167">
        <v>105</v>
      </c>
      <c r="D65" s="167">
        <v>105</v>
      </c>
      <c r="E65" s="178"/>
      <c r="F65" s="178"/>
      <c r="G65" s="178"/>
      <c r="H65" s="179"/>
      <c r="I65" s="178"/>
      <c r="J65" s="178"/>
      <c r="K65" s="178"/>
      <c r="L65" s="167">
        <v>105</v>
      </c>
      <c r="M65" s="167">
        <v>105</v>
      </c>
      <c r="N65" s="178"/>
      <c r="O65" s="178"/>
      <c r="P65" s="178"/>
      <c r="Q65" s="179"/>
      <c r="R65" s="178"/>
      <c r="S65" s="178"/>
      <c r="T65" s="178"/>
      <c r="U65" s="167">
        <v>105</v>
      </c>
      <c r="V65" s="167">
        <v>105</v>
      </c>
      <c r="W65" s="178"/>
      <c r="X65" s="178"/>
      <c r="Y65" s="178"/>
      <c r="Z65" s="179"/>
      <c r="AA65" s="178"/>
      <c r="AB65" s="178"/>
      <c r="AC65" s="178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</row>
    <row r="66" spans="1:39" s="79" customFormat="1" x14ac:dyDescent="0.2">
      <c r="A66" s="174">
        <v>32</v>
      </c>
      <c r="B66" s="175" t="s">
        <v>25</v>
      </c>
      <c r="C66" s="164">
        <f t="shared" si="22"/>
        <v>39450</v>
      </c>
      <c r="D66" s="164">
        <f t="shared" ref="D66:K66" si="34">SUM(D67:D70)</f>
        <v>3750</v>
      </c>
      <c r="E66" s="164">
        <f t="shared" si="34"/>
        <v>0</v>
      </c>
      <c r="F66" s="164">
        <f t="shared" si="34"/>
        <v>35700</v>
      </c>
      <c r="G66" s="164">
        <f t="shared" si="34"/>
        <v>0</v>
      </c>
      <c r="H66" s="164">
        <f t="shared" si="34"/>
        <v>0</v>
      </c>
      <c r="I66" s="164">
        <f t="shared" si="34"/>
        <v>0</v>
      </c>
      <c r="J66" s="164">
        <f t="shared" si="34"/>
        <v>0</v>
      </c>
      <c r="K66" s="164">
        <f t="shared" si="34"/>
        <v>0</v>
      </c>
      <c r="L66" s="164">
        <f t="shared" ref="L66:L71" si="35">SUM(M66:T66)</f>
        <v>39450</v>
      </c>
      <c r="M66" s="164">
        <f t="shared" ref="M66" si="36">SUM(M67:M70)</f>
        <v>3750</v>
      </c>
      <c r="N66" s="164">
        <f t="shared" ref="N66:T66" si="37">SUM(N67:N70)</f>
        <v>0</v>
      </c>
      <c r="O66" s="164">
        <f t="shared" si="37"/>
        <v>35700</v>
      </c>
      <c r="P66" s="164">
        <f t="shared" si="37"/>
        <v>0</v>
      </c>
      <c r="Q66" s="164">
        <f t="shared" si="37"/>
        <v>0</v>
      </c>
      <c r="R66" s="164">
        <f t="shared" si="37"/>
        <v>0</v>
      </c>
      <c r="S66" s="164">
        <f t="shared" si="37"/>
        <v>0</v>
      </c>
      <c r="T66" s="164">
        <f t="shared" si="37"/>
        <v>0</v>
      </c>
      <c r="U66" s="164">
        <f t="shared" ref="U66:U71" si="38">SUM(V66:AC66)</f>
        <v>39450</v>
      </c>
      <c r="V66" s="164">
        <f t="shared" ref="V66:AC66" si="39">SUM(V67:V70)</f>
        <v>3750</v>
      </c>
      <c r="W66" s="164">
        <f t="shared" si="39"/>
        <v>0</v>
      </c>
      <c r="X66" s="164">
        <f t="shared" si="39"/>
        <v>35700</v>
      </c>
      <c r="Y66" s="164">
        <f t="shared" si="39"/>
        <v>0</v>
      </c>
      <c r="Z66" s="164">
        <f t="shared" si="39"/>
        <v>0</v>
      </c>
      <c r="AA66" s="164">
        <f t="shared" si="39"/>
        <v>0</v>
      </c>
      <c r="AB66" s="164">
        <f t="shared" si="39"/>
        <v>0</v>
      </c>
      <c r="AC66" s="164">
        <f t="shared" si="39"/>
        <v>0</v>
      </c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39" s="8" customFormat="1" x14ac:dyDescent="0.2">
      <c r="A67" s="180">
        <v>3211</v>
      </c>
      <c r="B67" s="181" t="s">
        <v>66</v>
      </c>
      <c r="C67" s="167">
        <f t="shared" si="22"/>
        <v>6000</v>
      </c>
      <c r="D67" s="178">
        <v>1500</v>
      </c>
      <c r="E67" s="167"/>
      <c r="F67" s="178">
        <v>4500</v>
      </c>
      <c r="G67" s="167"/>
      <c r="H67" s="164"/>
      <c r="I67" s="167"/>
      <c r="J67" s="167"/>
      <c r="K67" s="167"/>
      <c r="L67" s="167">
        <f t="shared" si="35"/>
        <v>6000</v>
      </c>
      <c r="M67" s="178">
        <v>1500</v>
      </c>
      <c r="N67" s="167"/>
      <c r="O67" s="178">
        <v>4500</v>
      </c>
      <c r="P67" s="167"/>
      <c r="Q67" s="164"/>
      <c r="R67" s="167"/>
      <c r="S67" s="167"/>
      <c r="T67" s="167"/>
      <c r="U67" s="167">
        <f t="shared" si="38"/>
        <v>6000</v>
      </c>
      <c r="V67" s="178">
        <v>1500</v>
      </c>
      <c r="W67" s="167"/>
      <c r="X67" s="178">
        <v>4500</v>
      </c>
      <c r="Y67" s="167"/>
      <c r="Z67" s="164"/>
      <c r="AA67" s="167"/>
      <c r="AB67" s="167"/>
      <c r="AC67" s="167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1:39" s="8" customFormat="1" ht="24" x14ac:dyDescent="0.2">
      <c r="A68" s="180">
        <v>3221</v>
      </c>
      <c r="B68" s="181" t="s">
        <v>46</v>
      </c>
      <c r="C68" s="167">
        <f t="shared" si="22"/>
        <v>3450</v>
      </c>
      <c r="D68" s="178">
        <v>2250</v>
      </c>
      <c r="E68" s="167"/>
      <c r="F68" s="178">
        <v>1200</v>
      </c>
      <c r="G68" s="167"/>
      <c r="H68" s="164"/>
      <c r="I68" s="167"/>
      <c r="J68" s="167"/>
      <c r="K68" s="167"/>
      <c r="L68" s="167">
        <f t="shared" si="35"/>
        <v>3450</v>
      </c>
      <c r="M68" s="178">
        <v>2250</v>
      </c>
      <c r="N68" s="167"/>
      <c r="O68" s="178">
        <v>1200</v>
      </c>
      <c r="P68" s="167"/>
      <c r="Q68" s="164"/>
      <c r="R68" s="167"/>
      <c r="S68" s="167"/>
      <c r="T68" s="167"/>
      <c r="U68" s="167">
        <f t="shared" si="38"/>
        <v>3450</v>
      </c>
      <c r="V68" s="178">
        <v>2250</v>
      </c>
      <c r="W68" s="167"/>
      <c r="X68" s="178">
        <v>1200</v>
      </c>
      <c r="Y68" s="167"/>
      <c r="Z68" s="164"/>
      <c r="AA68" s="167"/>
      <c r="AB68" s="167"/>
      <c r="AC68" s="167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1:39" x14ac:dyDescent="0.2">
      <c r="A69" s="180">
        <v>3239</v>
      </c>
      <c r="B69" s="181" t="s">
        <v>101</v>
      </c>
      <c r="C69" s="167">
        <f t="shared" si="22"/>
        <v>0</v>
      </c>
      <c r="D69" s="178">
        <v>0</v>
      </c>
      <c r="E69" s="178"/>
      <c r="F69" s="178"/>
      <c r="G69" s="178"/>
      <c r="H69" s="179"/>
      <c r="I69" s="178"/>
      <c r="J69" s="178"/>
      <c r="K69" s="178"/>
      <c r="L69" s="167">
        <f t="shared" si="35"/>
        <v>0</v>
      </c>
      <c r="M69" s="178">
        <v>0</v>
      </c>
      <c r="N69" s="178"/>
      <c r="O69" s="178"/>
      <c r="P69" s="178"/>
      <c r="Q69" s="179"/>
      <c r="R69" s="178"/>
      <c r="S69" s="178"/>
      <c r="T69" s="178"/>
      <c r="U69" s="167">
        <f t="shared" si="38"/>
        <v>0</v>
      </c>
      <c r="V69" s="178">
        <v>0</v>
      </c>
      <c r="W69" s="178"/>
      <c r="X69" s="178"/>
      <c r="Y69" s="178"/>
      <c r="Z69" s="179"/>
      <c r="AA69" s="178"/>
      <c r="AB69" s="178"/>
      <c r="AC69" s="178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</row>
    <row r="70" spans="1:39" s="8" customFormat="1" x14ac:dyDescent="0.2">
      <c r="A70" s="180">
        <v>3299</v>
      </c>
      <c r="B70" s="181" t="s">
        <v>348</v>
      </c>
      <c r="C70" s="167">
        <f t="shared" si="22"/>
        <v>30000</v>
      </c>
      <c r="D70" s="167">
        <v>0</v>
      </c>
      <c r="E70" s="167"/>
      <c r="F70" s="178">
        <v>30000</v>
      </c>
      <c r="G70" s="167"/>
      <c r="H70" s="164"/>
      <c r="I70" s="167"/>
      <c r="J70" s="167"/>
      <c r="K70" s="167"/>
      <c r="L70" s="167">
        <f t="shared" si="35"/>
        <v>30000</v>
      </c>
      <c r="M70" s="167">
        <v>0</v>
      </c>
      <c r="N70" s="167"/>
      <c r="O70" s="178">
        <v>30000</v>
      </c>
      <c r="P70" s="167"/>
      <c r="Q70" s="164"/>
      <c r="R70" s="167"/>
      <c r="S70" s="167"/>
      <c r="T70" s="167"/>
      <c r="U70" s="167">
        <f t="shared" si="38"/>
        <v>30000</v>
      </c>
      <c r="V70" s="167">
        <v>0</v>
      </c>
      <c r="W70" s="167"/>
      <c r="X70" s="178">
        <v>30000</v>
      </c>
      <c r="Y70" s="167"/>
      <c r="Z70" s="164"/>
      <c r="AA70" s="167"/>
      <c r="AB70" s="167"/>
      <c r="AC70" s="167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1:39" s="8" customFormat="1" hidden="1" x14ac:dyDescent="0.2">
      <c r="A71" s="180">
        <v>3433</v>
      </c>
      <c r="B71" s="181" t="s">
        <v>349</v>
      </c>
      <c r="C71" s="167">
        <f t="shared" si="22"/>
        <v>0</v>
      </c>
      <c r="D71" s="167"/>
      <c r="E71" s="167"/>
      <c r="F71" s="167"/>
      <c r="G71" s="167"/>
      <c r="H71" s="164"/>
      <c r="I71" s="167"/>
      <c r="J71" s="167"/>
      <c r="K71" s="167"/>
      <c r="L71" s="167">
        <f t="shared" si="35"/>
        <v>0</v>
      </c>
      <c r="M71" s="167"/>
      <c r="N71" s="167"/>
      <c r="O71" s="167"/>
      <c r="P71" s="167"/>
      <c r="Q71" s="164"/>
      <c r="R71" s="167"/>
      <c r="S71" s="167"/>
      <c r="T71" s="167"/>
      <c r="U71" s="167">
        <f t="shared" si="38"/>
        <v>0</v>
      </c>
      <c r="V71" s="167"/>
      <c r="W71" s="167"/>
      <c r="X71" s="167"/>
      <c r="Y71" s="167"/>
      <c r="Z71" s="164"/>
      <c r="AA71" s="167"/>
      <c r="AB71" s="167"/>
      <c r="AC71" s="167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1:39" s="8" customFormat="1" ht="25.5" customHeight="1" x14ac:dyDescent="0.2">
      <c r="A72" s="170" t="s">
        <v>372</v>
      </c>
      <c r="B72" s="171" t="s">
        <v>376</v>
      </c>
      <c r="C72" s="161">
        <f>SUM(D72:K72)</f>
        <v>0</v>
      </c>
      <c r="D72" s="161">
        <f>D73</f>
        <v>0</v>
      </c>
      <c r="E72" s="161">
        <f t="shared" ref="E72:K72" si="40">E73</f>
        <v>0</v>
      </c>
      <c r="F72" s="161">
        <f t="shared" si="40"/>
        <v>0</v>
      </c>
      <c r="G72" s="161">
        <f t="shared" si="40"/>
        <v>0</v>
      </c>
      <c r="H72" s="161">
        <f t="shared" si="40"/>
        <v>0</v>
      </c>
      <c r="I72" s="161">
        <f t="shared" si="40"/>
        <v>0</v>
      </c>
      <c r="J72" s="161">
        <f t="shared" si="40"/>
        <v>0</v>
      </c>
      <c r="K72" s="161">
        <f t="shared" si="40"/>
        <v>0</v>
      </c>
      <c r="L72" s="161"/>
      <c r="M72" s="161">
        <f>M73</f>
        <v>0</v>
      </c>
      <c r="N72" s="161">
        <f t="shared" ref="N72:T72" si="41">N73</f>
        <v>0</v>
      </c>
      <c r="O72" s="161">
        <f t="shared" si="41"/>
        <v>0</v>
      </c>
      <c r="P72" s="161"/>
      <c r="Q72" s="161">
        <f t="shared" si="41"/>
        <v>0</v>
      </c>
      <c r="R72" s="161">
        <f t="shared" si="41"/>
        <v>0</v>
      </c>
      <c r="S72" s="161">
        <f t="shared" si="41"/>
        <v>0</v>
      </c>
      <c r="T72" s="161">
        <f t="shared" si="41"/>
        <v>0</v>
      </c>
      <c r="U72" s="161"/>
      <c r="V72" s="161">
        <f>V73</f>
        <v>0</v>
      </c>
      <c r="W72" s="161">
        <f t="shared" ref="W72:AC72" si="42">W73</f>
        <v>0</v>
      </c>
      <c r="X72" s="161">
        <f t="shared" si="42"/>
        <v>0</v>
      </c>
      <c r="Y72" s="161"/>
      <c r="Z72" s="161">
        <f t="shared" si="42"/>
        <v>0</v>
      </c>
      <c r="AA72" s="161">
        <f t="shared" si="42"/>
        <v>0</v>
      </c>
      <c r="AB72" s="161">
        <f t="shared" si="42"/>
        <v>0</v>
      </c>
      <c r="AC72" s="161">
        <f t="shared" si="42"/>
        <v>0</v>
      </c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1:39" s="8" customFormat="1" ht="24" x14ac:dyDescent="0.2">
      <c r="A73" s="159">
        <v>4511</v>
      </c>
      <c r="B73" s="191" t="s">
        <v>49</v>
      </c>
      <c r="C73" s="167">
        <v>0</v>
      </c>
      <c r="D73" s="167">
        <f>SUM(D74)</f>
        <v>0</v>
      </c>
      <c r="E73" s="167">
        <f t="shared" ref="E73:AC73" si="43">SUM(E74)</f>
        <v>0</v>
      </c>
      <c r="F73" s="167">
        <f t="shared" si="43"/>
        <v>0</v>
      </c>
      <c r="G73" s="167">
        <f t="shared" si="43"/>
        <v>0</v>
      </c>
      <c r="H73" s="167">
        <f t="shared" si="43"/>
        <v>0</v>
      </c>
      <c r="I73" s="167">
        <f t="shared" si="43"/>
        <v>0</v>
      </c>
      <c r="J73" s="167">
        <f t="shared" si="43"/>
        <v>0</v>
      </c>
      <c r="K73" s="167">
        <f t="shared" si="43"/>
        <v>0</v>
      </c>
      <c r="L73" s="167"/>
      <c r="M73" s="167">
        <f>SUM(M74)</f>
        <v>0</v>
      </c>
      <c r="N73" s="167">
        <f t="shared" si="43"/>
        <v>0</v>
      </c>
      <c r="O73" s="167">
        <f t="shared" si="43"/>
        <v>0</v>
      </c>
      <c r="P73" s="167"/>
      <c r="Q73" s="167">
        <f t="shared" si="43"/>
        <v>0</v>
      </c>
      <c r="R73" s="167">
        <f t="shared" si="43"/>
        <v>0</v>
      </c>
      <c r="S73" s="167">
        <f t="shared" si="43"/>
        <v>0</v>
      </c>
      <c r="T73" s="167">
        <f t="shared" si="43"/>
        <v>0</v>
      </c>
      <c r="U73" s="167"/>
      <c r="V73" s="167">
        <f>SUM(V74)</f>
        <v>0</v>
      </c>
      <c r="W73" s="167">
        <f t="shared" si="43"/>
        <v>0</v>
      </c>
      <c r="X73" s="167">
        <f t="shared" si="43"/>
        <v>0</v>
      </c>
      <c r="Y73" s="167"/>
      <c r="Z73" s="167">
        <f t="shared" si="43"/>
        <v>0</v>
      </c>
      <c r="AA73" s="167">
        <f t="shared" si="43"/>
        <v>0</v>
      </c>
      <c r="AB73" s="167">
        <f t="shared" si="43"/>
        <v>0</v>
      </c>
      <c r="AC73" s="167">
        <f t="shared" si="43"/>
        <v>0</v>
      </c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1:39" s="79" customFormat="1" x14ac:dyDescent="0.2">
      <c r="A74" s="174"/>
      <c r="B74" s="175"/>
      <c r="C74" s="164">
        <v>0</v>
      </c>
      <c r="D74" s="164">
        <f>SUM(D75:D76)</f>
        <v>0</v>
      </c>
      <c r="E74" s="164">
        <f t="shared" ref="E74:K74" si="44">SUM(E75:E76)</f>
        <v>0</v>
      </c>
      <c r="F74" s="164">
        <f t="shared" si="44"/>
        <v>0</v>
      </c>
      <c r="G74" s="164">
        <f t="shared" si="44"/>
        <v>0</v>
      </c>
      <c r="H74" s="164">
        <f t="shared" si="44"/>
        <v>0</v>
      </c>
      <c r="I74" s="164">
        <f t="shared" si="44"/>
        <v>0</v>
      </c>
      <c r="J74" s="164">
        <f t="shared" si="44"/>
        <v>0</v>
      </c>
      <c r="K74" s="164">
        <f t="shared" si="44"/>
        <v>0</v>
      </c>
      <c r="L74" s="164"/>
      <c r="M74" s="164">
        <f>SUM(M75:M76)</f>
        <v>0</v>
      </c>
      <c r="N74" s="164">
        <f t="shared" ref="N74:T74" si="45">SUM(N75:N76)</f>
        <v>0</v>
      </c>
      <c r="O74" s="164">
        <f t="shared" si="45"/>
        <v>0</v>
      </c>
      <c r="P74" s="164">
        <f t="shared" si="45"/>
        <v>0</v>
      </c>
      <c r="Q74" s="164">
        <f t="shared" si="45"/>
        <v>0</v>
      </c>
      <c r="R74" s="164">
        <f t="shared" si="45"/>
        <v>0</v>
      </c>
      <c r="S74" s="164">
        <f t="shared" si="45"/>
        <v>0</v>
      </c>
      <c r="T74" s="164">
        <f t="shared" si="45"/>
        <v>0</v>
      </c>
      <c r="U74" s="164"/>
      <c r="V74" s="164">
        <f>SUM(V75:V76)</f>
        <v>0</v>
      </c>
      <c r="W74" s="164">
        <f t="shared" ref="W74:AC74" si="46">SUM(W75:W76)</f>
        <v>0</v>
      </c>
      <c r="X74" s="164">
        <f t="shared" si="46"/>
        <v>0</v>
      </c>
      <c r="Y74" s="164"/>
      <c r="Z74" s="164">
        <f t="shared" si="46"/>
        <v>0</v>
      </c>
      <c r="AA74" s="164">
        <f t="shared" si="46"/>
        <v>0</v>
      </c>
      <c r="AB74" s="164">
        <f t="shared" si="46"/>
        <v>0</v>
      </c>
      <c r="AC74" s="164">
        <f t="shared" si="46"/>
        <v>0</v>
      </c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1:39" s="8" customFormat="1" x14ac:dyDescent="0.2">
      <c r="A75" s="180"/>
      <c r="B75" s="181"/>
      <c r="C75" s="167">
        <v>0</v>
      </c>
      <c r="D75" s="178">
        <v>0</v>
      </c>
      <c r="E75" s="167">
        <v>0</v>
      </c>
      <c r="F75" s="167">
        <v>0</v>
      </c>
      <c r="G75" s="178">
        <v>0</v>
      </c>
      <c r="H75" s="164">
        <v>0</v>
      </c>
      <c r="I75" s="167">
        <v>0</v>
      </c>
      <c r="J75" s="167">
        <v>0</v>
      </c>
      <c r="K75" s="167">
        <v>0</v>
      </c>
      <c r="L75" s="167"/>
      <c r="M75" s="178">
        <v>0</v>
      </c>
      <c r="N75" s="167">
        <v>0</v>
      </c>
      <c r="O75" s="167">
        <v>0</v>
      </c>
      <c r="P75" s="178"/>
      <c r="Q75" s="164">
        <v>0</v>
      </c>
      <c r="R75" s="167">
        <v>0</v>
      </c>
      <c r="S75" s="167">
        <v>0</v>
      </c>
      <c r="T75" s="167">
        <v>0</v>
      </c>
      <c r="U75" s="167"/>
      <c r="V75" s="178">
        <v>0</v>
      </c>
      <c r="W75" s="167">
        <v>0</v>
      </c>
      <c r="X75" s="167">
        <v>0</v>
      </c>
      <c r="Y75" s="178"/>
      <c r="Z75" s="164">
        <v>0</v>
      </c>
      <c r="AA75" s="167">
        <v>0</v>
      </c>
      <c r="AB75" s="167">
        <v>0</v>
      </c>
      <c r="AC75" s="167">
        <v>0</v>
      </c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1:39" s="8" customFormat="1" x14ac:dyDescent="0.2">
      <c r="A76" s="180" t="s">
        <v>356</v>
      </c>
      <c r="B76" s="181" t="s">
        <v>356</v>
      </c>
      <c r="C76" s="167" t="s">
        <v>356</v>
      </c>
      <c r="D76" s="178" t="s">
        <v>356</v>
      </c>
      <c r="E76" s="167"/>
      <c r="F76" s="167"/>
      <c r="G76" s="167" t="s">
        <v>356</v>
      </c>
      <c r="H76" s="179" t="s">
        <v>356</v>
      </c>
      <c r="I76" s="167"/>
      <c r="J76" s="167"/>
      <c r="K76" s="167"/>
      <c r="L76" s="167" t="s">
        <v>356</v>
      </c>
      <c r="M76" s="178" t="s">
        <v>356</v>
      </c>
      <c r="N76" s="167"/>
      <c r="O76" s="167"/>
      <c r="P76" s="167" t="s">
        <v>356</v>
      </c>
      <c r="Q76" s="179" t="s">
        <v>356</v>
      </c>
      <c r="R76" s="167"/>
      <c r="S76" s="167"/>
      <c r="T76" s="167"/>
      <c r="U76" s="167" t="s">
        <v>356</v>
      </c>
      <c r="V76" s="178" t="s">
        <v>356</v>
      </c>
      <c r="W76" s="167"/>
      <c r="X76" s="167"/>
      <c r="Y76" s="167" t="s">
        <v>356</v>
      </c>
      <c r="Z76" s="179" t="s">
        <v>356</v>
      </c>
      <c r="AA76" s="167"/>
      <c r="AB76" s="167"/>
      <c r="AC76" s="167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1:39" ht="23.25" customHeight="1" x14ac:dyDescent="0.2">
      <c r="A77" s="174"/>
      <c r="B77" s="175" t="s">
        <v>360</v>
      </c>
      <c r="C77" s="164">
        <f>SUM(D77:K77)</f>
        <v>9307300</v>
      </c>
      <c r="D77" s="164">
        <f t="shared" ref="D77:K77" si="47">SUM(D8+D51)</f>
        <v>1587100</v>
      </c>
      <c r="E77" s="164">
        <f t="shared" si="47"/>
        <v>16000</v>
      </c>
      <c r="F77" s="164">
        <f t="shared" si="47"/>
        <v>270700</v>
      </c>
      <c r="G77" s="164">
        <f t="shared" si="47"/>
        <v>0</v>
      </c>
      <c r="H77" s="164">
        <f t="shared" si="47"/>
        <v>7428500</v>
      </c>
      <c r="I77" s="164">
        <f t="shared" si="47"/>
        <v>0</v>
      </c>
      <c r="J77" s="164">
        <f t="shared" si="47"/>
        <v>5000</v>
      </c>
      <c r="K77" s="164">
        <f t="shared" si="47"/>
        <v>0</v>
      </c>
      <c r="L77" s="164">
        <f>SUM(M77:T77)</f>
        <v>9325300</v>
      </c>
      <c r="M77" s="164">
        <f t="shared" ref="M77:T77" si="48">SUM(M8+M51)</f>
        <v>1587100</v>
      </c>
      <c r="N77" s="164">
        <f t="shared" si="48"/>
        <v>16000</v>
      </c>
      <c r="O77" s="164">
        <f t="shared" si="48"/>
        <v>270700</v>
      </c>
      <c r="P77" s="164">
        <f t="shared" si="48"/>
        <v>0</v>
      </c>
      <c r="Q77" s="164">
        <f t="shared" si="48"/>
        <v>7446500</v>
      </c>
      <c r="R77" s="164">
        <f t="shared" si="48"/>
        <v>0</v>
      </c>
      <c r="S77" s="164">
        <f t="shared" si="48"/>
        <v>5000</v>
      </c>
      <c r="T77" s="164">
        <f t="shared" si="48"/>
        <v>0</v>
      </c>
      <c r="U77" s="164">
        <f>SUM(V77:AC77)</f>
        <v>9307300</v>
      </c>
      <c r="V77" s="164">
        <f t="shared" ref="V77:AC77" si="49">SUM(V8+V51)</f>
        <v>1587100</v>
      </c>
      <c r="W77" s="164">
        <f t="shared" si="49"/>
        <v>16000</v>
      </c>
      <c r="X77" s="164">
        <f t="shared" si="49"/>
        <v>270700</v>
      </c>
      <c r="Y77" s="164">
        <f t="shared" si="49"/>
        <v>0</v>
      </c>
      <c r="Z77" s="164">
        <f t="shared" si="49"/>
        <v>7428500</v>
      </c>
      <c r="AA77" s="164">
        <f t="shared" si="49"/>
        <v>0</v>
      </c>
      <c r="AB77" s="164">
        <f t="shared" si="49"/>
        <v>5000</v>
      </c>
      <c r="AC77" s="164">
        <f t="shared" si="49"/>
        <v>0</v>
      </c>
    </row>
    <row r="78" spans="1:39" x14ac:dyDescent="0.2">
      <c r="A78" s="47"/>
      <c r="B78" s="10"/>
      <c r="C78" s="160"/>
      <c r="D78" s="160" t="s">
        <v>361</v>
      </c>
      <c r="E78" s="160"/>
      <c r="F78" s="160"/>
      <c r="G78" s="160"/>
      <c r="H78" s="160"/>
      <c r="I78" s="160"/>
      <c r="J78" s="160"/>
      <c r="K78" s="160"/>
      <c r="L78" s="160"/>
      <c r="M78" s="160"/>
      <c r="Q78" s="160"/>
      <c r="Z78" s="160"/>
    </row>
    <row r="79" spans="1:39" x14ac:dyDescent="0.2">
      <c r="A79" s="47"/>
      <c r="B79" s="1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Q79" s="160"/>
      <c r="Z79" s="160"/>
    </row>
    <row r="80" spans="1:39" x14ac:dyDescent="0.2">
      <c r="A80" s="47"/>
      <c r="B80" s="1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Q80" s="160"/>
      <c r="Z80" s="160"/>
    </row>
    <row r="81" spans="1:26" x14ac:dyDescent="0.2">
      <c r="A81" s="47"/>
      <c r="B81" s="1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Q81" s="160"/>
      <c r="Z81" s="160"/>
    </row>
    <row r="82" spans="1:26" x14ac:dyDescent="0.2">
      <c r="A82" s="47"/>
      <c r="B82" s="1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Q82" s="160"/>
      <c r="Z82" s="160"/>
    </row>
    <row r="83" spans="1:26" x14ac:dyDescent="0.2">
      <c r="A83" s="47"/>
      <c r="B83" s="1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Q83" s="160"/>
      <c r="Z83" s="160"/>
    </row>
    <row r="84" spans="1:26" x14ac:dyDescent="0.2">
      <c r="A84" s="47"/>
      <c r="B84" s="1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Q84" s="160"/>
      <c r="Z84" s="160"/>
    </row>
    <row r="85" spans="1:26" x14ac:dyDescent="0.2">
      <c r="A85" s="47"/>
      <c r="B85" s="1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Q85" s="160"/>
      <c r="Z85" s="160"/>
    </row>
    <row r="86" spans="1:26" x14ac:dyDescent="0.2">
      <c r="A86" s="47"/>
      <c r="B86" s="1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Q86" s="160"/>
      <c r="Z86" s="160"/>
    </row>
    <row r="87" spans="1:26" x14ac:dyDescent="0.2">
      <c r="A87" s="47"/>
      <c r="B87" s="1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Q87" s="160"/>
      <c r="Z87" s="160"/>
    </row>
    <row r="88" spans="1:26" x14ac:dyDescent="0.2">
      <c r="A88" s="47"/>
      <c r="B88" s="1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Q88" s="160"/>
      <c r="Z88" s="160"/>
    </row>
    <row r="89" spans="1:26" x14ac:dyDescent="0.2">
      <c r="A89" s="47"/>
      <c r="B89" s="1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Q89" s="160"/>
      <c r="Z89" s="160"/>
    </row>
    <row r="90" spans="1:26" x14ac:dyDescent="0.2">
      <c r="A90" s="47"/>
      <c r="B90" s="1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Q90" s="160"/>
      <c r="Z90" s="160"/>
    </row>
    <row r="91" spans="1:26" x14ac:dyDescent="0.2">
      <c r="A91" s="47"/>
      <c r="B91" s="1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Q91" s="160"/>
      <c r="Z91" s="160"/>
    </row>
    <row r="92" spans="1:26" x14ac:dyDescent="0.2">
      <c r="A92" s="47"/>
      <c r="B92" s="1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Q92" s="160"/>
      <c r="Z92" s="160"/>
    </row>
    <row r="93" spans="1:26" x14ac:dyDescent="0.2">
      <c r="A93" s="47"/>
      <c r="B93" s="1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Q93" s="160"/>
      <c r="Z93" s="160"/>
    </row>
    <row r="94" spans="1:26" x14ac:dyDescent="0.2">
      <c r="A94" s="47"/>
      <c r="B94" s="1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Q94" s="160"/>
      <c r="Z94" s="160"/>
    </row>
    <row r="95" spans="1:26" x14ac:dyDescent="0.2">
      <c r="A95" s="47"/>
      <c r="B95" s="1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Q95" s="160"/>
      <c r="Z95" s="160"/>
    </row>
    <row r="96" spans="1:26" x14ac:dyDescent="0.2">
      <c r="A96" s="47"/>
      <c r="B96" s="1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Q96" s="160"/>
      <c r="Z96" s="160"/>
    </row>
    <row r="97" spans="1:26" x14ac:dyDescent="0.2">
      <c r="A97" s="47"/>
      <c r="B97" s="1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Q97" s="160"/>
      <c r="Z97" s="160"/>
    </row>
    <row r="98" spans="1:26" x14ac:dyDescent="0.2">
      <c r="A98" s="47"/>
      <c r="B98" s="1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Q98" s="160"/>
      <c r="Z98" s="160"/>
    </row>
    <row r="99" spans="1:26" x14ac:dyDescent="0.2">
      <c r="A99" s="47"/>
      <c r="B99" s="1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Q99" s="160"/>
      <c r="Z99" s="160"/>
    </row>
    <row r="100" spans="1:26" x14ac:dyDescent="0.2">
      <c r="A100" s="47"/>
      <c r="B100" s="1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Q100" s="160"/>
      <c r="Z100" s="160"/>
    </row>
    <row r="101" spans="1:26" x14ac:dyDescent="0.2">
      <c r="A101" s="47"/>
      <c r="B101" s="1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Q101" s="160"/>
      <c r="Z101" s="160"/>
    </row>
    <row r="102" spans="1:26" x14ac:dyDescent="0.2">
      <c r="A102" s="47"/>
      <c r="B102" s="1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Q102" s="160"/>
      <c r="Z102" s="160"/>
    </row>
    <row r="103" spans="1:26" x14ac:dyDescent="0.2">
      <c r="A103" s="47"/>
      <c r="B103" s="1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Q103" s="160"/>
      <c r="Z103" s="160"/>
    </row>
    <row r="104" spans="1:26" x14ac:dyDescent="0.2">
      <c r="A104" s="47"/>
      <c r="B104" s="1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Q104" s="160"/>
      <c r="Z104" s="160"/>
    </row>
    <row r="105" spans="1:26" x14ac:dyDescent="0.2">
      <c r="A105" s="47"/>
      <c r="B105" s="1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Q105" s="160"/>
      <c r="Z105" s="160"/>
    </row>
    <row r="106" spans="1:26" x14ac:dyDescent="0.2">
      <c r="A106" s="47"/>
      <c r="B106" s="1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Q106" s="160"/>
      <c r="Z106" s="160"/>
    </row>
    <row r="107" spans="1:26" x14ac:dyDescent="0.2">
      <c r="A107" s="47"/>
      <c r="B107" s="1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Q107" s="160"/>
      <c r="Z107" s="160"/>
    </row>
    <row r="108" spans="1:26" x14ac:dyDescent="0.2">
      <c r="A108" s="47"/>
      <c r="B108" s="1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Q108" s="160"/>
      <c r="Z108" s="160"/>
    </row>
    <row r="109" spans="1:26" x14ac:dyDescent="0.2">
      <c r="A109" s="47"/>
      <c r="B109" s="1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Q109" s="160"/>
      <c r="Z109" s="160"/>
    </row>
    <row r="110" spans="1:26" x14ac:dyDescent="0.2">
      <c r="A110" s="47"/>
      <c r="B110" s="1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Q110" s="160"/>
      <c r="Z110" s="160"/>
    </row>
    <row r="111" spans="1:26" x14ac:dyDescent="0.2">
      <c r="A111" s="47"/>
      <c r="B111" s="1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Q111" s="160"/>
      <c r="Z111" s="160"/>
    </row>
    <row r="112" spans="1:26" x14ac:dyDescent="0.2">
      <c r="A112" s="47"/>
      <c r="B112" s="1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Q112" s="160"/>
      <c r="Z112" s="160"/>
    </row>
    <row r="113" spans="1:26" x14ac:dyDescent="0.2">
      <c r="A113" s="47"/>
      <c r="B113" s="1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Q113" s="160"/>
      <c r="Z113" s="160"/>
    </row>
    <row r="114" spans="1:26" x14ac:dyDescent="0.2">
      <c r="A114" s="47"/>
      <c r="B114" s="1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Q114" s="160"/>
      <c r="Z114" s="160"/>
    </row>
    <row r="115" spans="1:26" x14ac:dyDescent="0.2">
      <c r="A115" s="47"/>
      <c r="B115" s="1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Q115" s="160"/>
      <c r="Z115" s="160"/>
    </row>
    <row r="116" spans="1:26" x14ac:dyDescent="0.2">
      <c r="A116" s="47"/>
      <c r="B116" s="1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Q116" s="160"/>
      <c r="Z116" s="160"/>
    </row>
    <row r="117" spans="1:26" x14ac:dyDescent="0.2">
      <c r="A117" s="47"/>
      <c r="B117" s="1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Q117" s="160"/>
      <c r="Z117" s="160"/>
    </row>
    <row r="118" spans="1:26" x14ac:dyDescent="0.2">
      <c r="A118" s="47"/>
      <c r="B118" s="1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Q118" s="160"/>
      <c r="Z118" s="160"/>
    </row>
    <row r="119" spans="1:26" x14ac:dyDescent="0.2">
      <c r="A119" s="47"/>
      <c r="B119" s="1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Q119" s="160"/>
      <c r="Z119" s="160"/>
    </row>
    <row r="120" spans="1:26" x14ac:dyDescent="0.2">
      <c r="A120" s="47"/>
      <c r="B120" s="1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Q120" s="160"/>
      <c r="Z120" s="160"/>
    </row>
    <row r="121" spans="1:26" x14ac:dyDescent="0.2">
      <c r="A121" s="47"/>
      <c r="B121" s="1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Q121" s="160"/>
      <c r="Z121" s="160"/>
    </row>
    <row r="122" spans="1:26" x14ac:dyDescent="0.2">
      <c r="A122" s="47"/>
      <c r="B122" s="1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Q122" s="160"/>
      <c r="Z122" s="160"/>
    </row>
    <row r="123" spans="1:26" x14ac:dyDescent="0.2">
      <c r="A123" s="47"/>
      <c r="B123" s="1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Q123" s="160"/>
      <c r="Z123" s="160"/>
    </row>
    <row r="124" spans="1:26" x14ac:dyDescent="0.2">
      <c r="A124" s="47"/>
      <c r="B124" s="1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Q124" s="160"/>
      <c r="Z124" s="160"/>
    </row>
    <row r="125" spans="1:26" x14ac:dyDescent="0.2">
      <c r="A125" s="47"/>
      <c r="B125" s="1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Q125" s="160"/>
      <c r="Z125" s="160"/>
    </row>
    <row r="126" spans="1:26" x14ac:dyDescent="0.2">
      <c r="A126" s="47"/>
      <c r="B126" s="1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Q126" s="160"/>
      <c r="Z126" s="160"/>
    </row>
    <row r="127" spans="1:26" x14ac:dyDescent="0.2">
      <c r="A127" s="47"/>
      <c r="B127" s="1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Q127" s="160"/>
      <c r="Z127" s="160"/>
    </row>
    <row r="128" spans="1:26" x14ac:dyDescent="0.2">
      <c r="A128" s="47"/>
      <c r="B128" s="1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Q128" s="160"/>
      <c r="Z128" s="160"/>
    </row>
    <row r="129" spans="1:26" x14ac:dyDescent="0.2">
      <c r="A129" s="47"/>
      <c r="B129" s="1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Q129" s="160"/>
      <c r="Z129" s="160"/>
    </row>
    <row r="130" spans="1:26" x14ac:dyDescent="0.2">
      <c r="A130" s="47"/>
      <c r="B130" s="1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Q130" s="160"/>
      <c r="Z130" s="160"/>
    </row>
    <row r="131" spans="1:26" x14ac:dyDescent="0.2">
      <c r="A131" s="47"/>
      <c r="B131" s="1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Q131" s="160"/>
      <c r="Z131" s="160"/>
    </row>
    <row r="132" spans="1:26" x14ac:dyDescent="0.2">
      <c r="A132" s="47"/>
      <c r="B132" s="1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Q132" s="160"/>
      <c r="Z132" s="160"/>
    </row>
    <row r="133" spans="1:26" x14ac:dyDescent="0.2">
      <c r="A133" s="47"/>
      <c r="B133" s="1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Q133" s="160"/>
      <c r="Z133" s="160"/>
    </row>
    <row r="134" spans="1:26" x14ac:dyDescent="0.2">
      <c r="A134" s="47"/>
      <c r="B134" s="1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Q134" s="160"/>
      <c r="Z134" s="160"/>
    </row>
    <row r="135" spans="1:26" x14ac:dyDescent="0.2">
      <c r="A135" s="47"/>
      <c r="B135" s="1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Q135" s="160"/>
      <c r="Z135" s="160"/>
    </row>
    <row r="136" spans="1:26" x14ac:dyDescent="0.2">
      <c r="A136" s="47"/>
      <c r="B136" s="1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Q136" s="160"/>
      <c r="Z136" s="160"/>
    </row>
    <row r="137" spans="1:26" x14ac:dyDescent="0.2">
      <c r="A137" s="47"/>
      <c r="B137" s="1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Q137" s="160"/>
      <c r="Z137" s="160"/>
    </row>
    <row r="138" spans="1:26" x14ac:dyDescent="0.2">
      <c r="A138" s="47"/>
      <c r="B138" s="1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Q138" s="160"/>
      <c r="Z138" s="160"/>
    </row>
    <row r="139" spans="1:26" x14ac:dyDescent="0.2">
      <c r="A139" s="47"/>
      <c r="B139" s="1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Q139" s="160"/>
      <c r="Z139" s="160"/>
    </row>
    <row r="140" spans="1:26" x14ac:dyDescent="0.2">
      <c r="A140" s="47"/>
      <c r="B140" s="1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Q140" s="160"/>
      <c r="Z140" s="160"/>
    </row>
    <row r="141" spans="1:26" x14ac:dyDescent="0.2">
      <c r="A141" s="47"/>
      <c r="B141" s="1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Q141" s="160"/>
      <c r="Z141" s="160"/>
    </row>
    <row r="142" spans="1:26" x14ac:dyDescent="0.2">
      <c r="A142" s="47"/>
      <c r="B142" s="1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Q142" s="160"/>
      <c r="Z142" s="160"/>
    </row>
    <row r="143" spans="1:26" x14ac:dyDescent="0.2">
      <c r="A143" s="47"/>
      <c r="B143" s="1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Q143" s="160"/>
      <c r="Z143" s="160"/>
    </row>
    <row r="144" spans="1:26" x14ac:dyDescent="0.2">
      <c r="A144" s="47"/>
      <c r="B144" s="1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Q144" s="160"/>
      <c r="Z144" s="160"/>
    </row>
    <row r="145" spans="1:26" x14ac:dyDescent="0.2">
      <c r="A145" s="47"/>
      <c r="B145" s="1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Q145" s="160"/>
      <c r="Z145" s="160"/>
    </row>
    <row r="146" spans="1:26" x14ac:dyDescent="0.2">
      <c r="A146" s="47"/>
      <c r="B146" s="1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Q146" s="160"/>
      <c r="Z146" s="160"/>
    </row>
    <row r="147" spans="1:26" x14ac:dyDescent="0.2">
      <c r="A147" s="47"/>
      <c r="B147" s="1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Q147" s="160"/>
      <c r="Z147" s="160"/>
    </row>
    <row r="148" spans="1:26" x14ac:dyDescent="0.2">
      <c r="A148" s="47"/>
      <c r="B148" s="1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Q148" s="160"/>
      <c r="Z148" s="160"/>
    </row>
    <row r="149" spans="1:26" x14ac:dyDescent="0.2">
      <c r="A149" s="47"/>
      <c r="B149" s="1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Q149" s="160"/>
      <c r="Z149" s="160"/>
    </row>
    <row r="150" spans="1:26" x14ac:dyDescent="0.2">
      <c r="A150" s="47"/>
      <c r="B150" s="1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Q150" s="160"/>
      <c r="Z150" s="160"/>
    </row>
    <row r="151" spans="1:26" x14ac:dyDescent="0.2">
      <c r="A151" s="47"/>
      <c r="B151" s="1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Q151" s="160"/>
      <c r="Z151" s="160"/>
    </row>
    <row r="152" spans="1:26" x14ac:dyDescent="0.2">
      <c r="A152" s="47"/>
      <c r="B152" s="1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Q152" s="160"/>
      <c r="Z152" s="160"/>
    </row>
    <row r="153" spans="1:26" x14ac:dyDescent="0.2">
      <c r="A153" s="47"/>
      <c r="B153" s="1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Q153" s="160"/>
      <c r="Z153" s="160"/>
    </row>
    <row r="154" spans="1:26" x14ac:dyDescent="0.2">
      <c r="A154" s="47"/>
      <c r="B154" s="1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Q154" s="160"/>
      <c r="Z154" s="160"/>
    </row>
    <row r="155" spans="1:26" x14ac:dyDescent="0.2">
      <c r="A155" s="47"/>
      <c r="B155" s="1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Q155" s="160"/>
      <c r="Z155" s="160"/>
    </row>
    <row r="156" spans="1:26" x14ac:dyDescent="0.2">
      <c r="A156" s="47"/>
      <c r="B156" s="1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Q156" s="160"/>
      <c r="Z156" s="160"/>
    </row>
    <row r="157" spans="1:26" x14ac:dyDescent="0.2">
      <c r="A157" s="47"/>
      <c r="B157" s="1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Q157" s="160"/>
      <c r="Z157" s="160"/>
    </row>
    <row r="158" spans="1:26" x14ac:dyDescent="0.2">
      <c r="A158" s="47"/>
      <c r="B158" s="1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Q158" s="160"/>
      <c r="Z158" s="160"/>
    </row>
    <row r="159" spans="1:26" x14ac:dyDescent="0.2">
      <c r="A159" s="47"/>
      <c r="B159" s="1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Q159" s="160"/>
      <c r="Z159" s="160"/>
    </row>
    <row r="160" spans="1:26" x14ac:dyDescent="0.2">
      <c r="A160" s="47"/>
      <c r="B160" s="1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Q160" s="160"/>
      <c r="Z160" s="160"/>
    </row>
    <row r="161" spans="1:26" x14ac:dyDescent="0.2">
      <c r="A161" s="47"/>
      <c r="B161" s="1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Q161" s="160"/>
      <c r="Z161" s="160"/>
    </row>
    <row r="162" spans="1:26" x14ac:dyDescent="0.2">
      <c r="A162" s="47"/>
      <c r="B162" s="1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Q162" s="160"/>
      <c r="Z162" s="160"/>
    </row>
    <row r="163" spans="1:26" x14ac:dyDescent="0.2">
      <c r="A163" s="47"/>
      <c r="B163" s="1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Q163" s="160"/>
      <c r="Z163" s="160"/>
    </row>
    <row r="164" spans="1:26" x14ac:dyDescent="0.2">
      <c r="A164" s="47"/>
      <c r="B164" s="1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Q164" s="160"/>
      <c r="Z164" s="160"/>
    </row>
    <row r="165" spans="1:26" x14ac:dyDescent="0.2">
      <c r="A165" s="47"/>
      <c r="B165" s="1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Q165" s="160"/>
      <c r="Z165" s="160"/>
    </row>
    <row r="166" spans="1:26" x14ac:dyDescent="0.2">
      <c r="A166" s="47"/>
      <c r="B166" s="1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Q166" s="160"/>
      <c r="Z166" s="160"/>
    </row>
    <row r="167" spans="1:26" x14ac:dyDescent="0.2">
      <c r="A167" s="47"/>
      <c r="B167" s="1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Q167" s="160"/>
      <c r="Z167" s="160"/>
    </row>
    <row r="168" spans="1:26" x14ac:dyDescent="0.2">
      <c r="A168" s="47"/>
      <c r="B168" s="1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Q168" s="160"/>
      <c r="Z168" s="160"/>
    </row>
    <row r="169" spans="1:26" x14ac:dyDescent="0.2">
      <c r="A169" s="47"/>
      <c r="B169" s="1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Q169" s="160"/>
      <c r="Z169" s="160"/>
    </row>
    <row r="170" spans="1:26" x14ac:dyDescent="0.2">
      <c r="A170" s="47"/>
      <c r="B170" s="1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Q170" s="160"/>
      <c r="Z170" s="160"/>
    </row>
    <row r="171" spans="1:26" x14ac:dyDescent="0.2">
      <c r="A171" s="47"/>
      <c r="B171" s="1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Q171" s="160"/>
      <c r="Z171" s="160"/>
    </row>
    <row r="172" spans="1:26" x14ac:dyDescent="0.2">
      <c r="A172" s="47"/>
      <c r="B172" s="1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Q172" s="160"/>
      <c r="Z172" s="160"/>
    </row>
    <row r="173" spans="1:26" x14ac:dyDescent="0.2">
      <c r="A173" s="47"/>
      <c r="B173" s="1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Q173" s="160"/>
      <c r="Z173" s="160"/>
    </row>
    <row r="174" spans="1:26" x14ac:dyDescent="0.2">
      <c r="A174" s="47"/>
      <c r="B174" s="1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Q174" s="160"/>
      <c r="Z174" s="160"/>
    </row>
    <row r="175" spans="1:26" x14ac:dyDescent="0.2">
      <c r="A175" s="47"/>
      <c r="B175" s="1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Q175" s="160"/>
      <c r="Z175" s="160"/>
    </row>
    <row r="176" spans="1:26" x14ac:dyDescent="0.2">
      <c r="A176" s="47"/>
      <c r="B176" s="1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Q176" s="160"/>
      <c r="Z176" s="160"/>
    </row>
    <row r="177" spans="1:26" x14ac:dyDescent="0.2">
      <c r="A177" s="47"/>
      <c r="B177" s="1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Q177" s="160"/>
      <c r="Z177" s="160"/>
    </row>
    <row r="178" spans="1:26" x14ac:dyDescent="0.2">
      <c r="A178" s="47"/>
      <c r="B178" s="1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Q178" s="160"/>
      <c r="Z178" s="160"/>
    </row>
    <row r="179" spans="1:26" x14ac:dyDescent="0.2">
      <c r="A179" s="47"/>
      <c r="B179" s="1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Q179" s="160"/>
      <c r="Z179" s="160"/>
    </row>
    <row r="180" spans="1:26" x14ac:dyDescent="0.2">
      <c r="A180" s="47"/>
      <c r="B180" s="1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Q180" s="160"/>
      <c r="Z180" s="160"/>
    </row>
    <row r="181" spans="1:26" x14ac:dyDescent="0.2">
      <c r="A181" s="47"/>
      <c r="B181" s="1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Q181" s="160"/>
      <c r="Z181" s="160"/>
    </row>
    <row r="182" spans="1:26" x14ac:dyDescent="0.2">
      <c r="A182" s="47"/>
      <c r="B182" s="1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Q182" s="160"/>
      <c r="Z182" s="160"/>
    </row>
    <row r="183" spans="1:26" x14ac:dyDescent="0.2">
      <c r="A183" s="47"/>
      <c r="B183" s="1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Q183" s="160"/>
      <c r="Z183" s="160"/>
    </row>
    <row r="184" spans="1:26" x14ac:dyDescent="0.2">
      <c r="A184" s="47"/>
      <c r="B184" s="1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Q184" s="160"/>
      <c r="Z184" s="160"/>
    </row>
    <row r="185" spans="1:26" x14ac:dyDescent="0.2">
      <c r="A185" s="47"/>
      <c r="B185" s="1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Q185" s="160"/>
      <c r="Z185" s="160"/>
    </row>
    <row r="186" spans="1:26" x14ac:dyDescent="0.2">
      <c r="A186" s="47"/>
      <c r="B186" s="1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Q186" s="160"/>
      <c r="Z186" s="160"/>
    </row>
    <row r="187" spans="1:26" x14ac:dyDescent="0.2">
      <c r="A187" s="47"/>
      <c r="B187" s="1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Q187" s="160"/>
      <c r="Z187" s="160"/>
    </row>
    <row r="188" spans="1:26" x14ac:dyDescent="0.2">
      <c r="A188" s="47"/>
      <c r="B188" s="1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Q188" s="160"/>
      <c r="Z188" s="160"/>
    </row>
    <row r="189" spans="1:26" x14ac:dyDescent="0.2">
      <c r="A189" s="47"/>
      <c r="B189" s="1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Q189" s="160"/>
      <c r="Z189" s="160"/>
    </row>
    <row r="190" spans="1:26" x14ac:dyDescent="0.2">
      <c r="A190" s="47"/>
      <c r="B190" s="1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Q190" s="160"/>
      <c r="Z190" s="160"/>
    </row>
    <row r="191" spans="1:26" x14ac:dyDescent="0.2">
      <c r="A191" s="47"/>
      <c r="B191" s="1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Q191" s="160"/>
      <c r="Z191" s="160"/>
    </row>
    <row r="192" spans="1:26" x14ac:dyDescent="0.2">
      <c r="A192" s="47"/>
      <c r="B192" s="1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Q192" s="160"/>
      <c r="Z192" s="160"/>
    </row>
    <row r="193" spans="1:26" x14ac:dyDescent="0.2">
      <c r="A193" s="47"/>
      <c r="B193" s="1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Q193" s="160"/>
      <c r="Z193" s="160"/>
    </row>
    <row r="194" spans="1:26" x14ac:dyDescent="0.2">
      <c r="A194" s="47"/>
      <c r="B194" s="1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Q194" s="160"/>
      <c r="Z194" s="160"/>
    </row>
    <row r="195" spans="1:26" x14ac:dyDescent="0.2">
      <c r="A195" s="47"/>
      <c r="B195" s="1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Q195" s="160"/>
      <c r="Z195" s="160"/>
    </row>
  </sheetData>
  <mergeCells count="2">
    <mergeCell ref="A2:M2"/>
    <mergeCell ref="A1:M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7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rash.i izdat.po izv</vt:lpstr>
      <vt:lpstr>'Plan prih. po izvorima'!Ispis_naslova</vt:lpstr>
      <vt:lpstr>'Plan rash.i izdat.po izv'!Ispis_naslova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Nensi</cp:lastModifiedBy>
  <cp:lastPrinted>2018-10-18T08:50:44Z</cp:lastPrinted>
  <dcterms:created xsi:type="dcterms:W3CDTF">2013-09-11T11:00:21Z</dcterms:created>
  <dcterms:modified xsi:type="dcterms:W3CDTF">2019-01-02T10:45:10Z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